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tabRatio="621" activeTab="0"/>
  </bookViews>
  <sheets>
    <sheet name="资产负债表" sheetId="1" r:id="rId1"/>
    <sheet name="利润表" sheetId="2" r:id="rId2"/>
    <sheet name="现金流量表 " sheetId="3" r:id="rId3"/>
    <sheet name="所有者权益变动表（2021-本期） " sheetId="4" r:id="rId4"/>
    <sheet name="所有者权益变动表（2021-上期）" sheetId="5" r:id="rId5"/>
    <sheet name="现金流量表(附表-(间接)21" sheetId="6" r:id="rId6"/>
    <sheet name="损益表 (21)" sheetId="7" r:id="rId7"/>
    <sheet name="主表收到其他与支付其他不要打的(2017年) " sheetId="8" state="hidden" r:id="rId8"/>
    <sheet name="主表收到其他与支付其他不要打的(2016年)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AA1">'[1]分类汇总(合并用)'!#REF!</definedName>
    <definedName name="__BZ1">'[1]分类汇总(合并用)'!$E$11</definedName>
    <definedName name="__h1">'[1]现金'!$A$26</definedName>
    <definedName name="_AA1">'[1]分类汇总(合并用)'!#REF!</definedName>
    <definedName name="_BZ1">'[1]分类汇总(合并用)'!$E$11</definedName>
    <definedName name="_h1">'[1]现金'!$A$26</definedName>
    <definedName name="a">'[1]分类汇总(合并用)'!$A$2:$D$39</definedName>
    <definedName name="aa">'[1]分类汇总(合并用)'!#REF!</definedName>
    <definedName name="AA1">'[1]分类汇总(合并用)'!#REF!</definedName>
    <definedName name="as">#REF!</definedName>
    <definedName name="b0qty">#N/A</definedName>
    <definedName name="bb">'[1]银行存款'!$C$31</definedName>
    <definedName name="BH">'[1]分类汇总(合并用)'!$E$2</definedName>
    <definedName name="BS">'[1]分类汇总(合并用)'!$A$4:$J$57</definedName>
    <definedName name="BSCS">'[1]分类汇总(合并用)'!$A$61:$J$112</definedName>
    <definedName name="BSCSP2">'[1]分类汇总(合并用)'!$V$33:$AF$76</definedName>
    <definedName name="BSP2">'[1]分类汇总(合并用)'!$A$33:$N$76</definedName>
    <definedName name="BZ">'[1]分类汇总(合并用)'!$E$11</definedName>
    <definedName name="BZ_DY">'[1]分类汇总(合并用)'!$A$1</definedName>
    <definedName name="BZ1">'[1]分类汇总(合并用)'!$E$11</definedName>
    <definedName name="DCF打印">'[1]分类汇总(合并用)'!$B$1:$T$78</definedName>
    <definedName name="dd">'[1]现金'!$C$39</definedName>
    <definedName name="DWMC">'[1]分类汇总(合并用)'!$A$3</definedName>
    <definedName name="eve">'[1]流资汇总'!$C$39</definedName>
    <definedName name="FANWEI1">'[1]分类汇总'!$C$4:$C$101</definedName>
    <definedName name="ff">'[1]现金'!$A$26</definedName>
    <definedName name="fix2000.dbf">#REF!</definedName>
    <definedName name="fixlj2000.dbf">#REF!</definedName>
    <definedName name="GGSQ">'[1]分类汇总(合并用)'!$C$11</definedName>
    <definedName name="h1">'[1]现金'!$A$26</definedName>
    <definedName name="hh">'[1]现金'!$A$15</definedName>
    <definedName name="hjp">'[1]现金'!$A$15</definedName>
    <definedName name="hkd">1.0611</definedName>
    <definedName name="hxy">'[1]流资汇总'!$C$39</definedName>
    <definedName name="INPUTGRID">#REF!</definedName>
    <definedName name="IOU">'[1]分类汇总(合并用)'!$H$3</definedName>
    <definedName name="IS">'[1]分类汇总(合并用)'!$A$5:$N$37</definedName>
    <definedName name="ISCS">'[1]分类汇总(合并用)'!$A$41:$N$72</definedName>
    <definedName name="ISCSP">'[1]分类汇总(合并用)'!$A$85:$N$113</definedName>
    <definedName name="ISP">'[1]分类汇总(合并用)'!$A$1:$N$29</definedName>
    <definedName name="JZRQ">'[1]分类汇总(合并用)'!$B$11</definedName>
    <definedName name="KKKKKKKKK">#N/A</definedName>
    <definedName name="KKKKKKKKKKKKKK">#N/A</definedName>
    <definedName name="KMDM">#REF!</definedName>
    <definedName name="LASTCOLUMNCELL">#REF!</definedName>
    <definedName name="lll">'[1]流资汇总'!$C$39</definedName>
    <definedName name="m">#REF!</definedName>
    <definedName name="n">#REF!</definedName>
    <definedName name="NUM_DOCS">#REF!</definedName>
    <definedName name="p">#REF!</definedName>
    <definedName name="PARTNERS_INITIALS">#REF!</definedName>
    <definedName name="Print_Area_MI">#REF!</definedName>
    <definedName name="QGGS">'[1]分类汇总(合并用)'!$D$11</definedName>
    <definedName name="QQ">'[8]分类汇总(合并用)'!$D$11</definedName>
    <definedName name="RQ">'[1]分类汇总(合并用)'!$E$17</definedName>
    <definedName name="sheet_name">#REF!</definedName>
    <definedName name="sheet1">'[1]分类汇总(合并用)'!$B$1:$M$41</definedName>
    <definedName name="sheet2">'[1]分类汇总(合并用)'!$B$1:$AE$87</definedName>
    <definedName name="sheet3">'[1]分类汇总(合并用)'!$B$1:$AE$88</definedName>
    <definedName name="sheet4">'[1]分类汇总(合并用)'!$B$1:$AE$97</definedName>
    <definedName name="sheet5">'[1]分类汇总(合并用)'!$B$1:$AE$97</definedName>
    <definedName name="sheet6">'[1]分类汇总(合并用)'!$B$1:$AE$97</definedName>
    <definedName name="sheet7">'[1]分类汇总(合并用)'!$B$1:$AE$97</definedName>
    <definedName name="ss">'[1]现金'!$A$15</definedName>
    <definedName name="table_name">#REF!</definedName>
    <definedName name="TOTALS">#REF!</definedName>
    <definedName name="UFPrn20001231102643">#REF!</definedName>
    <definedName name="UFPrn20010103130336">'[1]分类汇总(合并用)'!$A$1:$H$57</definedName>
    <definedName name="UFPrn20011013195712">#REF!</definedName>
    <definedName name="UFPrn20030110094427">#REF!</definedName>
    <definedName name="UFPrn20030220141719">#N/A</definedName>
    <definedName name="usd">8.2773</definedName>
    <definedName name="valid">'[11]审计调整'!$M$8:$M$9</definedName>
    <definedName name="VALID01234">#REF!,#REF!</definedName>
    <definedName name="Wedge">'[1]分类汇总(合并用)'!$A$1:$R$65</definedName>
    <definedName name="Work_Program_By_Area_List">'[1]分类汇总(合并用)'!#REF!</definedName>
    <definedName name="XZHRQ">'[1]分类汇总(合并用)'!$E$18</definedName>
    <definedName name="zjgch2000.dbf">#REF!</definedName>
    <definedName name="阿">#REF!</definedName>
    <definedName name="办公设备">'[12]办公设备'!#REF!</definedName>
    <definedName name="包装物">#N/A</definedName>
    <definedName name="表">'[13]分类汇总(合并用)'!$A$4:$J$57</definedName>
    <definedName name="补贴收入明细表">#REF!</definedName>
    <definedName name="财务费用明细表">#REF!</definedName>
    <definedName name="查验城建税、教育费附加测试表">#REF!</definedName>
    <definedName name="查验其他税金测试表">#REF!</definedName>
    <definedName name="查验营业税、消费税测试表">#REF!</definedName>
    <definedName name="持有至到位投资">'[13]分类汇总(合并用)'!$E$11</definedName>
    <definedName name="存货93期初">'[15]企业表一'!$C$7</definedName>
    <definedName name="存货93期末">'[15]企业表一'!$D$7</definedName>
    <definedName name="存货94期初">'[15]企业表一'!$E$7</definedName>
    <definedName name="存货94期末">'[15]企业表一'!$F$7</definedName>
    <definedName name="存货95期初">'[15]企业表一'!$G$7</definedName>
    <definedName name="存货95期末">'[15]企业表一'!$H$7</definedName>
    <definedName name="存货明细表">#REF!</definedName>
    <definedName name="带钢库">#N/A</definedName>
    <definedName name="待处理固定资产净损失明细表">#REF!</definedName>
    <definedName name="待处理流动资产净损失明细表">#REF!</definedName>
    <definedName name="待摊费用明细表">#REF!</definedName>
    <definedName name="单位">#N/A</definedName>
    <definedName name="当前明细帐">#REF!</definedName>
    <definedName name="递延税款审定表">#REF!</definedName>
    <definedName name="递延税款审计程序表">#REF!</definedName>
    <definedName name="短期借款明细表">#REF!</definedName>
    <definedName name="短期投资_其他_明细表">#REF!</definedName>
    <definedName name="短期投资_债券_明细表">#REF!</definedName>
    <definedName name="短期投资跌价损失准备明细表">#REF!</definedName>
    <definedName name="房屋建筑物">#REF!</definedName>
    <definedName name="负债合计93期末">'[15]企业表一'!$D$17</definedName>
    <definedName name="负债合计94期末">'[15]企业表一'!$F$17</definedName>
    <definedName name="负债合计95期末">'[15]企业表一'!$H$17</definedName>
    <definedName name="钢材库">#N/A</definedName>
    <definedName name="工程物资明细表">#REF!</definedName>
    <definedName name="股本明细表">#REF!</definedName>
    <definedName name="股本审计程序表">#REF!</definedName>
    <definedName name="固定资产及累计折旧明细帐">#REF!</definedName>
    <definedName name="固定资产清单">'[17]清单12.31'!$A$1:$Q$170</definedName>
    <definedName name="固定资产原值明细表">#REF!</definedName>
    <definedName name="管理费用明细表">#REF!</definedName>
    <definedName name="合并价差明细表">#REF!</definedName>
    <definedName name="核算项目余额表">#REF!</definedName>
    <definedName name="汇率">#REF!</definedName>
    <definedName name="机器设备">#REF!</definedName>
    <definedName name="吉">#REF!</definedName>
    <definedName name="吉分录">#REF!</definedName>
    <definedName name="交通工具">'[12]交通工具'!#REF!</definedName>
    <definedName name="借款利息测算表">#REF!</definedName>
    <definedName name="净_利_润93">'[15]M-5C'!$B$24</definedName>
    <definedName name="净_利_润94">'[15]M-5C'!$D$24</definedName>
    <definedName name="净_利_润95">'[15]M-5C'!$F$24</definedName>
    <definedName name="净资产合计93期初">'[15]企业表一'!$C$20</definedName>
    <definedName name="净资产合计93期末">'[15]企业表一'!$D$20</definedName>
    <definedName name="净资产合计94期初">'[15]企业表一'!$E$20</definedName>
    <definedName name="净资产合计94期末">'[15]企业表一'!$F$20</definedName>
    <definedName name="净资产合计95期初">'[15]企业表一'!$G$20</definedName>
    <definedName name="净资产合计95期末">'[15]企业表一'!$H$20</definedName>
    <definedName name="开办费明细表">#REF!</definedName>
    <definedName name="科目余额表">#N/A</definedName>
    <definedName name="累计折旧明细表">#REF!</definedName>
    <definedName name="利_润_总_额93">'[15]M-5A'!$B$10</definedName>
    <definedName name="利_润_总_额94">'[15]M-5A'!$C$10</definedName>
    <definedName name="利_润_总_额95">'[15]M-5A'!$D$10</definedName>
    <definedName name="利润分配审计程序表">#REF!</definedName>
    <definedName name="流_动_资_产93">'[15]M-5A'!$B$15</definedName>
    <definedName name="流_动_资_产94">'[15]M-5A'!$C$15</definedName>
    <definedName name="流_动_资_产95">'[15]M-5A'!$D$15</definedName>
    <definedName name="流动负债93期末">'[15]企业表一'!$D$15</definedName>
    <definedName name="流动负债94期末">'[15]企业表一'!$F$15</definedName>
    <definedName name="流动负债95期末">'[15]企业表一'!$H$15</definedName>
    <definedName name="流债">#REF!</definedName>
    <definedName name="毛利分析测试表">#REF!</definedName>
    <definedName name="明细分类账">#REF!</definedName>
    <definedName name="内部往来_北协公司">'[1]汇总表'!#REF!</definedName>
    <definedName name="破碎料">#N/A</definedName>
    <definedName name="期货会员资格投资明细表">#REF!</definedName>
    <definedName name="其他">#REF!</definedName>
    <definedName name="其他货币资金明细表">#REF!</definedName>
    <definedName name="其他未交款明细表">#REF!</definedName>
    <definedName name="其他业务利润明细表">#REF!</definedName>
    <definedName name="其他应付款">#N/A</definedName>
    <definedName name="其他应付款大额款项审查记录">#REF!</definedName>
    <definedName name="其他应付款函询统计表">#REF!</definedName>
    <definedName name="其他应付款明细表">#REF!</definedName>
    <definedName name="其他应付款审定表">#REF!</definedName>
    <definedName name="其他应付款审计程序表">#REF!</definedName>
    <definedName name="其他应付余额表">'[20]核算项目余额表'!$A$1:$L$5</definedName>
    <definedName name="其他应交款审定表">#REF!</definedName>
    <definedName name="其他应交款审计程序表">#REF!</definedName>
    <definedName name="其他应收款明细表">#REF!</definedName>
    <definedName name="其他应收余额表">'[21]核算项目余额表'!$A$1:$L$15</definedName>
    <definedName name="其他长期负债明细表">#REF!</definedName>
    <definedName name="其他长期股权投资明细表_成本法_">#REF!</definedName>
    <definedName name="其他长期债权投资明细表">#REF!</definedName>
    <definedName name="其他资产（开办费除外）明细表">#REF!</definedName>
    <definedName name="其它应付">#N/A</definedName>
    <definedName name="燃料库">#N/A</definedName>
    <definedName name="设备">'[1]分类汇总(合并用)'!$A$1:$N$23</definedName>
    <definedName name="生产成本及销售成本倒轧表">#REF!</definedName>
    <definedName name="生产成本审定表">#REF!</definedName>
    <definedName name="生产成本审计程序表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设备">#REF!</definedName>
    <definedName name="食堂">#REF!</definedName>
    <definedName name="是">#REF!</definedName>
    <definedName name="收入、成本配比分析测试表">#REF!</definedName>
    <definedName name="速_动_资_产93">'[15]M-5A'!$B$14</definedName>
    <definedName name="速_动_资_产94">'[15]M-5A'!$C$14</definedName>
    <definedName name="速_动_资_产95">'[15]M-5A'!$D$14</definedName>
    <definedName name="塑料制品材料">#N/A</definedName>
    <definedName name="所有">#REF!</definedName>
    <definedName name="调整分录汇总表_1997_1999.9.30">#REF!</definedName>
    <definedName name="投资收益明细表">#REF!</definedName>
    <definedName name="外委件（二）">#N/A</definedName>
    <definedName name="外委件（一）">#N/A</definedName>
    <definedName name="未交税金明细表">#REF!</definedName>
    <definedName name="无对应明细表的报表项目">#REF!</definedName>
    <definedName name="无形资产明细表">#REF!</definedName>
    <definedName name="银行存款明细表">'[22]银行存款明细表'!$A$3:$O$31</definedName>
    <definedName name="引出明细帐">#REF!</definedName>
    <definedName name="盈余公积明细表">#REF!</definedName>
    <definedName name="盈余公积审计程序表">#REF!</definedName>
    <definedName name="营业费用明细表">#REF!</definedName>
    <definedName name="营业收入及营业成本审定表">#REF!</definedName>
    <definedName name="营业外收入明细表">#REF!</definedName>
    <definedName name="营业外支出明细表">#REF!</definedName>
    <definedName name="应付福利费审计程序表">#REF!</definedName>
    <definedName name="应付工资审计程序表">#REF!</definedName>
    <definedName name="应付股利明细表">#REF!</definedName>
    <definedName name="应付股利审定表">#REF!</definedName>
    <definedName name="应付股利审计程序表">#REF!</definedName>
    <definedName name="应付票据明细表">#REF!</definedName>
    <definedName name="应付票据审定表">#REF!</definedName>
    <definedName name="应付票据审计程序表">#REF!</definedName>
    <definedName name="应付债券明细表">#REF!</definedName>
    <definedName name="应付债券审定表">#REF!</definedName>
    <definedName name="应付债券审计程序表">#REF!</definedName>
    <definedName name="应付帐款">#N/A</definedName>
    <definedName name="应付帐款大额款项审查记录">#REF!</definedName>
    <definedName name="应付帐款函询统计表">#REF!</definedName>
    <definedName name="应付帐款明细表">#REF!</definedName>
    <definedName name="应付帐款审定表">#REF!</definedName>
    <definedName name="应付帐款审计程序表">#REF!</definedName>
    <definedName name="应交税金审定表">#REF!</definedName>
    <definedName name="应交税金审计程序表">#REF!</definedName>
    <definedName name="应交增值税明细帐">#REF!</definedName>
    <definedName name="应收补贴款明细表">#REF!</definedName>
    <definedName name="应收股利明细表">#REF!</definedName>
    <definedName name="应收利息明细表">#REF!</definedName>
    <definedName name="应收帐款">#N/A</definedName>
    <definedName name="应收帐款93期初">'[15]企业表一'!$C$6</definedName>
    <definedName name="应收帐款93期末">'[15]企业表一'!$D$6</definedName>
    <definedName name="应收帐款94期初">'[15]企业表一'!$E$6</definedName>
    <definedName name="应收帐款94期末">'[15]企业表一'!$F$6</definedName>
    <definedName name="应收帐款95期初">'[15]企业表一'!$G$6</definedName>
    <definedName name="应收帐款95期末">'[15]企业表一'!$H$6</definedName>
    <definedName name="应收帐款明细表">#REF!</definedName>
    <definedName name="应收账款">#N/A</definedName>
    <definedName name="与体">'[23]B'!#REF!</definedName>
    <definedName name="预付帐款">#N/A</definedName>
    <definedName name="预付帐款明细表">#REF!</definedName>
    <definedName name="预收货款明细表">#REF!</definedName>
    <definedName name="预收帐款大额款项审查记录">#REF!</definedName>
    <definedName name="预收帐款函询统计表">#REF!</definedName>
    <definedName name="预收帐款明细表">#REF!</definedName>
    <definedName name="预收帐款审定表">#REF!</definedName>
    <definedName name="预收帐款审计程序表">#REF!</definedName>
    <definedName name="预提费用明细表">#REF!</definedName>
    <definedName name="预提费用审定表">#REF!</definedName>
    <definedName name="预提费用审计程序表">#REF!</definedName>
    <definedName name="在建工程">#N/A</definedName>
    <definedName name="在建工程明细表">#REF!</definedName>
    <definedName name="增值税测试表">#REF!</definedName>
    <definedName name="债券">'[1]流资汇总'!$C$39</definedName>
    <definedName name="债券计算表">'[13]分类汇总(合并用)'!$A$33:$N$76</definedName>
    <definedName name="长短期借款审定表">#REF!</definedName>
    <definedName name="长短期借款审计程序表">#REF!</definedName>
    <definedName name="长期">#REF!</definedName>
    <definedName name="长期待摊费用明细表">#REF!</definedName>
    <definedName name="长期股票投资明细表_成本法_">#REF!</definedName>
    <definedName name="长期股权投资明细表_权益法_">#REF!</definedName>
    <definedName name="长期借款明细表">#REF!</definedName>
    <definedName name="长期应付款明细表">#REF!</definedName>
    <definedName name="长期应付款审定表">#REF!</definedName>
    <definedName name="长期应付款审计程序表">#REF!</definedName>
    <definedName name="长期债券投资明细表">#REF!</definedName>
    <definedName name="制造费用审定表">#REF!</definedName>
    <definedName name="制造费用审计程序表">#REF!</definedName>
    <definedName name="主营业务收入审计程序表">#REF!</definedName>
    <definedName name="主营业务收入与成本明细表">#REF!</definedName>
    <definedName name="主营业务税金及附加明细表">#REF!</definedName>
    <definedName name="住房周转金明细表">#REF!</definedName>
    <definedName name="住房周转金审定表">#REF!</definedName>
    <definedName name="住房周转金审计程序表">#REF!</definedName>
    <definedName name="资本公积明细表">#REF!</definedName>
    <definedName name="资本公积审计程序表">#REF!</definedName>
    <definedName name="资产合计93期初">'[15]企业表一'!$C$14</definedName>
    <definedName name="资产合计93期末">'[15]企业表一'!$D$14</definedName>
    <definedName name="资产合计94期初">'[15]企业表一'!$E$14</definedName>
    <definedName name="资产合计94期末">'[15]企业表一'!$F$14</definedName>
    <definedName name="资产合计95期初">'[15]企业表一'!$G$14</definedName>
    <definedName name="资产合计95期末">'[15]企业表一'!$H$14</definedName>
    <definedName name="전">#REF!</definedName>
    <definedName name="주택사업본부">#REF!</definedName>
    <definedName name="철구사업본부">#REF!</definedName>
    <definedName name="__AA1" localSheetId="3">'[24]分类汇总(合并用)'!#REF!</definedName>
    <definedName name="__BZ1" localSheetId="3">'[24]分类汇总(合并用)'!$E$11</definedName>
    <definedName name="__h1" localSheetId="3">'[24]现金'!$A$26</definedName>
    <definedName name="_AA1" localSheetId="3">'[24]分类汇总(合并用)'!#REF!</definedName>
    <definedName name="_BZ1" localSheetId="3">'[24]分类汇总(合并用)'!$E$11</definedName>
    <definedName name="_h1" localSheetId="3">'[24]现金'!$A$26</definedName>
    <definedName name="a" localSheetId="3">'[24]分类汇总(合并用)'!$A$2:$D$39</definedName>
    <definedName name="aa" localSheetId="3">'[24]分类汇总(合并用)'!#REF!</definedName>
    <definedName name="AA1" localSheetId="3">'[24]分类汇总(合并用)'!#REF!</definedName>
    <definedName name="as" localSheetId="3">#REF!</definedName>
    <definedName name="bb" localSheetId="3">'[24]银行存款'!$C$31</definedName>
    <definedName name="BH" localSheetId="3">'[24]分类汇总(合并用)'!$E$2</definedName>
    <definedName name="BS" localSheetId="3">'[24]分类汇总(合并用)'!$A$4:$J$57</definedName>
    <definedName name="BSCS" localSheetId="3">'[24]分类汇总(合并用)'!$A$61:$J$112</definedName>
    <definedName name="BSCSP2" localSheetId="3">'[24]分类汇总(合并用)'!$V$33:$AF$76</definedName>
    <definedName name="BSP2" localSheetId="3">'[24]分类汇总(合并用)'!$A$33:$N$76</definedName>
    <definedName name="BZ" localSheetId="3">'[24]分类汇总(合并用)'!$E$11</definedName>
    <definedName name="BZ_DY" localSheetId="3">'[24]分类汇总(合并用)'!$A$1</definedName>
    <definedName name="BZ1" localSheetId="3">'[24]分类汇总(合并用)'!$E$11</definedName>
    <definedName name="DCF打印" localSheetId="3">'[24]分类汇总(合并用)'!$B$1:$T$78</definedName>
    <definedName name="dd" localSheetId="3">'[24]现金'!$C$39</definedName>
    <definedName name="DWMC" localSheetId="3">'[24]分类汇总(合并用)'!$A$3</definedName>
    <definedName name="eve" localSheetId="3">'[24]流资汇总'!$C$39</definedName>
    <definedName name="FANWEI1" localSheetId="3">'[24]分类汇总'!$C$4:$C$101</definedName>
    <definedName name="ff" localSheetId="3">'[24]现金'!$A$26</definedName>
    <definedName name="fix2000.dbf" localSheetId="3">#REF!</definedName>
    <definedName name="fixlj2000.dbf" localSheetId="3">#REF!</definedName>
    <definedName name="GGSQ" localSheetId="3">'[24]分类汇总(合并用)'!$C$11</definedName>
    <definedName name="h1" localSheetId="3">'[24]现金'!$A$26</definedName>
    <definedName name="hh" localSheetId="3">'[24]现金'!$A$15</definedName>
    <definedName name="hjp" localSheetId="3">'[24]现金'!$A$15</definedName>
    <definedName name="hxy" localSheetId="3">'[24]流资汇总'!$C$39</definedName>
    <definedName name="INPUTGRID" localSheetId="3">#REF!</definedName>
    <definedName name="IOU" localSheetId="3">'[24]分类汇总(合并用)'!$H$3</definedName>
    <definedName name="IS" localSheetId="3">'[24]分类汇总(合并用)'!$A$5:$N$37</definedName>
    <definedName name="ISCS" localSheetId="3">'[24]分类汇总(合并用)'!$A$41:$N$72</definedName>
    <definedName name="ISCSP" localSheetId="3">'[24]分类汇总(合并用)'!$A$85:$N$113</definedName>
    <definedName name="ISP" localSheetId="3">'[24]分类汇总(合并用)'!$A$1:$N$29</definedName>
    <definedName name="JZRQ" localSheetId="3">'[24]分类汇总(合并用)'!$B$11</definedName>
    <definedName name="KMDM" localSheetId="3">#REF!</definedName>
    <definedName name="LASTCOLUMNCELL" localSheetId="3">#REF!</definedName>
    <definedName name="lll" localSheetId="3">'[24]流资汇总'!$C$39</definedName>
    <definedName name="NUM_DOCS" localSheetId="3">#REF!</definedName>
    <definedName name="p" localSheetId="3">#REF!</definedName>
    <definedName name="PARTNERS_INITIALS" localSheetId="3">#REF!</definedName>
    <definedName name="Print_Area_MI" localSheetId="3">#REF!</definedName>
    <definedName name="QGGS" localSheetId="3">'[24]分类汇总(合并用)'!$D$11</definedName>
    <definedName name="QQ" localSheetId="3">'[29]分类汇总(合并用)'!$D$11</definedName>
    <definedName name="RQ" localSheetId="3">'[24]分类汇总(合并用)'!$E$17</definedName>
    <definedName name="sheet_name" localSheetId="3">#REF!</definedName>
    <definedName name="sheet1" localSheetId="3">'[24]分类汇总(合并用)'!$B$1:$M$41</definedName>
    <definedName name="sheet2" localSheetId="3">'[24]分类汇总(合并用)'!$B$1:$AE$87</definedName>
    <definedName name="sheet3" localSheetId="3">'[24]分类汇总(合并用)'!$B$1:$AE$88</definedName>
    <definedName name="sheet4" localSheetId="3">'[24]分类汇总(合并用)'!$B$1:$AE$97</definedName>
    <definedName name="sheet5" localSheetId="3">'[24]分类汇总(合并用)'!$B$1:$AE$97</definedName>
    <definedName name="sheet6" localSheetId="3">'[24]分类汇总(合并用)'!$B$1:$AE$97</definedName>
    <definedName name="sheet7" localSheetId="3">'[24]分类汇总(合并用)'!$B$1:$AE$97</definedName>
    <definedName name="ss" localSheetId="3">'[24]现金'!$A$15</definedName>
    <definedName name="table_name" localSheetId="3">#REF!</definedName>
    <definedName name="TOTALS" localSheetId="3">#REF!</definedName>
    <definedName name="UFPrn20010103130336" localSheetId="3">'[24]分类汇总(合并用)'!$A$1:$H$57</definedName>
    <definedName name="UFPrn20011013195712" localSheetId="3">#REF!</definedName>
    <definedName name="UFPrn20030110094427" localSheetId="3">#REF!</definedName>
    <definedName name="valid" localSheetId="3">'[31]审计调整'!$M$8:$M$9</definedName>
    <definedName name="VALID01234" localSheetId="3">#REF!,#REF!</definedName>
    <definedName name="Wedge" localSheetId="3">'[24]分类汇总(合并用)'!$A$1:$R$65</definedName>
    <definedName name="Work_Program_By_Area_List" localSheetId="3">'[24]分类汇总(合并用)'!#REF!</definedName>
    <definedName name="XZHRQ" localSheetId="3">'[24]分类汇总(合并用)'!$E$18</definedName>
    <definedName name="zjgch2000.dbf" localSheetId="3">#REF!</definedName>
    <definedName name="阿" localSheetId="3">#REF!</definedName>
    <definedName name="办公设备" localSheetId="3">'[32]办公设备'!#REF!</definedName>
    <definedName name="表" localSheetId="3">'[33]分类汇总(合并用)'!$A$4:$J$57</definedName>
    <definedName name="补贴收入明细表" localSheetId="3">#REF!</definedName>
    <definedName name="财务费用明细表" localSheetId="3">#REF!</definedName>
    <definedName name="查验城建税、教育费附加测试表" localSheetId="3">#REF!</definedName>
    <definedName name="查验其他税金测试表" localSheetId="3">#REF!</definedName>
    <definedName name="查验营业税、消费税测试表" localSheetId="3">#REF!</definedName>
    <definedName name="持有至到位投资" localSheetId="3">'[33]分类汇总(合并用)'!$E$11</definedName>
    <definedName name="存货93期初" localSheetId="3">'[34]企业表一'!$C$7</definedName>
    <definedName name="存货93期末" localSheetId="3">'[34]企业表一'!$D$7</definedName>
    <definedName name="存货94期初" localSheetId="3">'[34]企业表一'!$E$7</definedName>
    <definedName name="存货94期末" localSheetId="3">'[34]企业表一'!$F$7</definedName>
    <definedName name="存货95期初" localSheetId="3">'[34]企业表一'!$G$7</definedName>
    <definedName name="存货95期末" localSheetId="3">'[34]企业表一'!$H$7</definedName>
    <definedName name="存货明细表" localSheetId="3">#REF!</definedName>
    <definedName name="待处理固定资产净损失明细表" localSheetId="3">#REF!</definedName>
    <definedName name="待处理流动资产净损失明细表" localSheetId="3">#REF!</definedName>
    <definedName name="待摊费用明细表" localSheetId="3">#REF!</definedName>
    <definedName name="当前明细帐" localSheetId="3">#REF!</definedName>
    <definedName name="递延税款审定表" localSheetId="3">#REF!</definedName>
    <definedName name="递延税款审计程序表" localSheetId="3">#REF!</definedName>
    <definedName name="短期借款明细表" localSheetId="3">#REF!</definedName>
    <definedName name="短期投资_其他_明细表" localSheetId="3">#REF!</definedName>
    <definedName name="短期投资_债券_明细表" localSheetId="3">#REF!</definedName>
    <definedName name="短期投资跌价损失准备明细表" localSheetId="3">#REF!</definedName>
    <definedName name="房屋建筑物" localSheetId="3">#REF!</definedName>
    <definedName name="负债合计93期末" localSheetId="3">'[34]企业表一'!$D$17</definedName>
    <definedName name="负债合计94期末" localSheetId="3">'[34]企业表一'!$F$17</definedName>
    <definedName name="负债合计95期末" localSheetId="3">'[34]企业表一'!$H$17</definedName>
    <definedName name="工程物资明细表" localSheetId="3">#REF!</definedName>
    <definedName name="股本明细表" localSheetId="3">#REF!</definedName>
    <definedName name="股本审计程序表" localSheetId="3">#REF!</definedName>
    <definedName name="固定资产及累计折旧明细帐" localSheetId="3">#REF!</definedName>
    <definedName name="固定资产原值明细表" localSheetId="3">#REF!</definedName>
    <definedName name="管理费用明细表" localSheetId="3">#REF!</definedName>
    <definedName name="合并价差明细表" localSheetId="3">#REF!</definedName>
    <definedName name="核算项目余额表" localSheetId="3">#REF!</definedName>
    <definedName name="汇率" localSheetId="3">#REF!</definedName>
    <definedName name="机器设备" localSheetId="3">#REF!</definedName>
    <definedName name="吉" localSheetId="3">#REF!</definedName>
    <definedName name="吉分录" localSheetId="3">#REF!</definedName>
    <definedName name="交通工具" localSheetId="3">'[32]交通工具'!#REF!</definedName>
    <definedName name="借款利息测算表" localSheetId="3">#REF!</definedName>
    <definedName name="净_利_润93" localSheetId="3">'[34]M-5C'!$B$24</definedName>
    <definedName name="净_利_润94" localSheetId="3">'[34]M-5C'!$D$24</definedName>
    <definedName name="净_利_润95" localSheetId="3">'[34]M-5C'!$F$24</definedName>
    <definedName name="净资产合计93期初" localSheetId="3">'[34]企业表一'!$C$20</definedName>
    <definedName name="净资产合计93期末" localSheetId="3">'[34]企业表一'!$D$20</definedName>
    <definedName name="净资产合计94期初" localSheetId="3">'[34]企业表一'!$E$20</definedName>
    <definedName name="净资产合计94期末" localSheetId="3">'[34]企业表一'!$F$20</definedName>
    <definedName name="净资产合计95期初" localSheetId="3">'[34]企业表一'!$G$20</definedName>
    <definedName name="净资产合计95期末" localSheetId="3">'[34]企业表一'!$H$20</definedName>
    <definedName name="开办费明细表" localSheetId="3">#REF!</definedName>
    <definedName name="累计折旧明细表" localSheetId="3">#REF!</definedName>
    <definedName name="利_润_总_额93" localSheetId="3">'[34]M-5A'!$B$10</definedName>
    <definedName name="利_润_总_额94" localSheetId="3">'[34]M-5A'!$C$10</definedName>
    <definedName name="利_润_总_额95" localSheetId="3">'[34]M-5A'!$D$10</definedName>
    <definedName name="利润分配审计程序表" localSheetId="3">#REF!</definedName>
    <definedName name="流_动_资_产93" localSheetId="3">'[34]M-5A'!$B$15</definedName>
    <definedName name="流_动_资_产94" localSheetId="3">'[34]M-5A'!$C$15</definedName>
    <definedName name="流_动_资_产95" localSheetId="3">'[34]M-5A'!$D$15</definedName>
    <definedName name="流动负债93期末" localSheetId="3">'[34]企业表一'!$D$15</definedName>
    <definedName name="流动负债94期末" localSheetId="3">'[34]企业表一'!$F$15</definedName>
    <definedName name="流动负债95期末" localSheetId="3">'[34]企业表一'!$H$15</definedName>
    <definedName name="毛利分析测试表" localSheetId="3">#REF!</definedName>
    <definedName name="明细分类账" localSheetId="3">#REF!</definedName>
    <definedName name="内部往来_北协公司" localSheetId="3">'[24]汇总表'!#REF!</definedName>
    <definedName name="期货会员资格投资明细表" localSheetId="3">#REF!</definedName>
    <definedName name="其他" localSheetId="3">#REF!</definedName>
    <definedName name="其他货币资金明细表" localSheetId="3">#REF!</definedName>
    <definedName name="其他未交款明细表" localSheetId="3">#REF!</definedName>
    <definedName name="其他业务利润明细表" localSheetId="3">#REF!</definedName>
    <definedName name="其他应付款大额款项审查记录" localSheetId="3">#REF!</definedName>
    <definedName name="其他应付款函询统计表" localSheetId="3">#REF!</definedName>
    <definedName name="其他应付款明细表" localSheetId="3">#REF!</definedName>
    <definedName name="其他应付款审定表" localSheetId="3">#REF!</definedName>
    <definedName name="其他应付款审计程序表" localSheetId="3">#REF!</definedName>
    <definedName name="其他应交款审定表" localSheetId="3">#REF!</definedName>
    <definedName name="其他应交款审计程序表" localSheetId="3">#REF!</definedName>
    <definedName name="其他应收款明细表" localSheetId="3">#REF!</definedName>
    <definedName name="其他长期负债明细表" localSheetId="3">#REF!</definedName>
    <definedName name="其他长期股权投资明细表_成本法_" localSheetId="3">#REF!</definedName>
    <definedName name="其他长期债权投资明细表" localSheetId="3">#REF!</definedName>
    <definedName name="其他资产（开办费除外）明细表" localSheetId="3">#REF!</definedName>
    <definedName name="设备" localSheetId="3">'[24]分类汇总(合并用)'!$A$1:$N$23</definedName>
    <definedName name="生产成本及销售成本倒轧表" localSheetId="3">#REF!</definedName>
    <definedName name="生产成本审定表" localSheetId="3">#REF!</definedName>
    <definedName name="生产成本审计程序表" localSheetId="3">#REF!</definedName>
    <definedName name="生产列1" localSheetId="3">#REF!</definedName>
    <definedName name="生产列11" localSheetId="3">#REF!</definedName>
    <definedName name="生产列15" localSheetId="3">#REF!</definedName>
    <definedName name="生产列16" localSheetId="3">#REF!</definedName>
    <definedName name="生产列17" localSheetId="3">#REF!</definedName>
    <definedName name="生产列19" localSheetId="3">#REF!</definedName>
    <definedName name="生产列2" localSheetId="3">#REF!</definedName>
    <definedName name="生产列20" localSheetId="3">#REF!</definedName>
    <definedName name="生产列3" localSheetId="3">#REF!</definedName>
    <definedName name="生产列4" localSheetId="3">#REF!</definedName>
    <definedName name="生产列5" localSheetId="3">#REF!</definedName>
    <definedName name="生产列6" localSheetId="3">#REF!</definedName>
    <definedName name="生产列7" localSheetId="3">#REF!</definedName>
    <definedName name="生产列8" localSheetId="3">#REF!</definedName>
    <definedName name="生产列9" localSheetId="3">#REF!</definedName>
    <definedName name="生产期" localSheetId="3">#REF!</definedName>
    <definedName name="生产期1" localSheetId="3">#REF!</definedName>
    <definedName name="生产期11" localSheetId="3">#REF!</definedName>
    <definedName name="生产期15" localSheetId="3">#REF!</definedName>
    <definedName name="生产期16" localSheetId="3">#REF!</definedName>
    <definedName name="生产期17" localSheetId="3">#REF!</definedName>
    <definedName name="生产期19" localSheetId="3">#REF!</definedName>
    <definedName name="生产期2" localSheetId="3">#REF!</definedName>
    <definedName name="生产期20" localSheetId="3">#REF!</definedName>
    <definedName name="生产期3" localSheetId="3">#REF!</definedName>
    <definedName name="生产期4" localSheetId="3">#REF!</definedName>
    <definedName name="生产期5" localSheetId="3">#REF!</definedName>
    <definedName name="生产期6" localSheetId="3">#REF!</definedName>
    <definedName name="生产期7" localSheetId="3">#REF!</definedName>
    <definedName name="生产期8" localSheetId="3">#REF!</definedName>
    <definedName name="生产期9" localSheetId="3">#REF!</definedName>
    <definedName name="生产设备" localSheetId="3">#REF!</definedName>
    <definedName name="食堂" localSheetId="3">#REF!</definedName>
    <definedName name="收入、成本配比分析测试表" localSheetId="3">#REF!</definedName>
    <definedName name="速_动_资_产93" localSheetId="3">'[34]M-5A'!$B$14</definedName>
    <definedName name="速_动_资_产94" localSheetId="3">'[34]M-5A'!$C$14</definedName>
    <definedName name="速_动_资_产95" localSheetId="3">'[34]M-5A'!$D$14</definedName>
    <definedName name="所有" localSheetId="3">#REF!</definedName>
    <definedName name="投资收益明细表" localSheetId="3">#REF!</definedName>
    <definedName name="未交税金明细表" localSheetId="3">#REF!</definedName>
    <definedName name="无对应明细表的报表项目" localSheetId="3">#REF!</definedName>
    <definedName name="无形资产明细表" localSheetId="3">#REF!</definedName>
    <definedName name="银行存款明细表" localSheetId="3">'[37]银行存款明细表'!$A$3:$O$31</definedName>
    <definedName name="引出明细帐" localSheetId="3">#REF!</definedName>
    <definedName name="盈余公积明细表" localSheetId="3">#REF!</definedName>
    <definedName name="盈余公积审计程序表" localSheetId="3">#REF!</definedName>
    <definedName name="营业费用明细表" localSheetId="3">#REF!</definedName>
    <definedName name="营业收入及营业成本审定表" localSheetId="3">#REF!</definedName>
    <definedName name="营业外收入明细表" localSheetId="3">#REF!</definedName>
    <definedName name="营业外支出明细表" localSheetId="3">#REF!</definedName>
    <definedName name="应付福利费审计程序表" localSheetId="3">#REF!</definedName>
    <definedName name="应付工资审计程序表" localSheetId="3">#REF!</definedName>
    <definedName name="应付股利明细表" localSheetId="3">#REF!</definedName>
    <definedName name="应付股利审定表" localSheetId="3">#REF!</definedName>
    <definedName name="应付股利审计程序表" localSheetId="3">#REF!</definedName>
    <definedName name="应付票据明细表" localSheetId="3">#REF!</definedName>
    <definedName name="应付票据审定表" localSheetId="3">#REF!</definedName>
    <definedName name="应付票据审计程序表" localSheetId="3">#REF!</definedName>
    <definedName name="应付债券明细表" localSheetId="3">#REF!</definedName>
    <definedName name="应付债券审定表" localSheetId="3">#REF!</definedName>
    <definedName name="应付债券审计程序表" localSheetId="3">#REF!</definedName>
    <definedName name="应付帐款大额款项审查记录" localSheetId="3">#REF!</definedName>
    <definedName name="应付帐款函询统计表" localSheetId="3">#REF!</definedName>
    <definedName name="应付帐款明细表" localSheetId="3">#REF!</definedName>
    <definedName name="应付帐款审定表" localSheetId="3">#REF!</definedName>
    <definedName name="应付帐款审计程序表" localSheetId="3">#REF!</definedName>
    <definedName name="应交税金审定表" localSheetId="3">#REF!</definedName>
    <definedName name="应交税金审计程序表" localSheetId="3">#REF!</definedName>
    <definedName name="应交增值税明细帐" localSheetId="3">#REF!</definedName>
    <definedName name="应收补贴款明细表" localSheetId="3">#REF!</definedName>
    <definedName name="应收股利明细表" localSheetId="3">#REF!</definedName>
    <definedName name="应收利息明细表" localSheetId="3">#REF!</definedName>
    <definedName name="应收帐款93期初" localSheetId="3">'[34]企业表一'!$C$6</definedName>
    <definedName name="应收帐款93期末" localSheetId="3">'[34]企业表一'!$D$6</definedName>
    <definedName name="应收帐款94期初" localSheetId="3">'[34]企业表一'!$E$6</definedName>
    <definedName name="应收帐款94期末" localSheetId="3">'[34]企业表一'!$F$6</definedName>
    <definedName name="应收帐款95期初" localSheetId="3">'[34]企业表一'!$G$6</definedName>
    <definedName name="应收帐款95期末" localSheetId="3">'[34]企业表一'!$H$6</definedName>
    <definedName name="应收帐款明细表" localSheetId="3">#REF!</definedName>
    <definedName name="预付帐款明细表" localSheetId="3">#REF!</definedName>
    <definedName name="预收货款明细表" localSheetId="3">#REF!</definedName>
    <definedName name="预收帐款大额款项审查记录" localSheetId="3">#REF!</definedName>
    <definedName name="预收帐款函询统计表" localSheetId="3">#REF!</definedName>
    <definedName name="预收帐款明细表" localSheetId="3">#REF!</definedName>
    <definedName name="预收帐款审定表" localSheetId="3">#REF!</definedName>
    <definedName name="预收帐款审计程序表" localSheetId="3">#REF!</definedName>
    <definedName name="预提费用明细表" localSheetId="3">#REF!</definedName>
    <definedName name="预提费用审定表" localSheetId="3">#REF!</definedName>
    <definedName name="预提费用审计程序表" localSheetId="3">#REF!</definedName>
    <definedName name="在建工程明细表" localSheetId="3">#REF!</definedName>
    <definedName name="增值税测试表" localSheetId="3">#REF!</definedName>
    <definedName name="债券" localSheetId="3">'[24]流资汇总'!$C$39</definedName>
    <definedName name="债券计算表" localSheetId="3">'[33]分类汇总(合并用)'!$A$33:$N$76</definedName>
    <definedName name="长短期借款审定表" localSheetId="3">#REF!</definedName>
    <definedName name="长短期借款审计程序表" localSheetId="3">#REF!</definedName>
    <definedName name="长期待摊费用明细表" localSheetId="3">#REF!</definedName>
    <definedName name="长期股票投资明细表_成本法_" localSheetId="3">#REF!</definedName>
    <definedName name="长期股权投资明细表_权益法_" localSheetId="3">#REF!</definedName>
    <definedName name="长期借款明细表" localSheetId="3">#REF!</definedName>
    <definedName name="长期应付款明细表" localSheetId="3">#REF!</definedName>
    <definedName name="长期应付款审定表" localSheetId="3">#REF!</definedName>
    <definedName name="长期应付款审计程序表" localSheetId="3">#REF!</definedName>
    <definedName name="长期债券投资明细表" localSheetId="3">#REF!</definedName>
    <definedName name="制造费用审定表" localSheetId="3">#REF!</definedName>
    <definedName name="制造费用审计程序表" localSheetId="3">#REF!</definedName>
    <definedName name="主营业务收入审计程序表" localSheetId="3">#REF!</definedName>
    <definedName name="主营业务收入与成本明细表" localSheetId="3">#REF!</definedName>
    <definedName name="主营业务税金及附加明细表" localSheetId="3">#REF!</definedName>
    <definedName name="住房周转金明细表" localSheetId="3">#REF!</definedName>
    <definedName name="住房周转金审定表" localSheetId="3">#REF!</definedName>
    <definedName name="住房周转金审计程序表" localSheetId="3">#REF!</definedName>
    <definedName name="资本公积明细表" localSheetId="3">#REF!</definedName>
    <definedName name="资本公积审计程序表" localSheetId="3">#REF!</definedName>
    <definedName name="资产合计93期初" localSheetId="3">'[34]企业表一'!$C$14</definedName>
    <definedName name="资产合计93期末" localSheetId="3">'[34]企业表一'!$D$14</definedName>
    <definedName name="资产合计94期初" localSheetId="3">'[34]企业表一'!$E$14</definedName>
    <definedName name="资产合计94期末" localSheetId="3">'[34]企业表一'!$F$14</definedName>
    <definedName name="资产合计95期初" localSheetId="3">'[34]企业表一'!$G$14</definedName>
    <definedName name="资产合计95期末" localSheetId="3">'[34]企业表一'!$H$14</definedName>
    <definedName name="전" localSheetId="3">#REF!</definedName>
    <definedName name="주택사업본부" localSheetId="3">#REF!</definedName>
    <definedName name="철구사업본부" localSheetId="3">#REF!</definedName>
    <definedName name="_xlnm.Print_Area" localSheetId="3">'所有者权益变动表（2021-本期） '!$A$1:$M$36</definedName>
    <definedName name="__AA1" localSheetId="4">'[24]分类汇总(合并用)'!#REF!</definedName>
    <definedName name="__BZ1" localSheetId="4">'[24]分类汇总(合并用)'!$E$11</definedName>
    <definedName name="__h1" localSheetId="4">'[24]现金'!$A$26</definedName>
    <definedName name="_AA1" localSheetId="4">'[24]分类汇总(合并用)'!#REF!</definedName>
    <definedName name="_BZ1" localSheetId="4">'[24]分类汇总(合并用)'!$E$11</definedName>
    <definedName name="_h1" localSheetId="4">'[24]现金'!$A$26</definedName>
    <definedName name="a" localSheetId="4">'[24]分类汇总(合并用)'!$A$2:$D$39</definedName>
    <definedName name="aa" localSheetId="4">'[24]分类汇总(合并用)'!#REF!</definedName>
    <definedName name="AA1" localSheetId="4">'[24]分类汇总(合并用)'!#REF!</definedName>
    <definedName name="as" localSheetId="4">#REF!</definedName>
    <definedName name="bb" localSheetId="4">'[24]银行存款'!$C$31</definedName>
    <definedName name="BH" localSheetId="4">'[24]分类汇总(合并用)'!$E$2</definedName>
    <definedName name="BS" localSheetId="4">'[24]分类汇总(合并用)'!$A$4:$J$57</definedName>
    <definedName name="BSCS" localSheetId="4">'[24]分类汇总(合并用)'!$A$61:$J$112</definedName>
    <definedName name="BSCSP2" localSheetId="4">'[24]分类汇总(合并用)'!$V$33:$AF$76</definedName>
    <definedName name="BSP2" localSheetId="4">'[24]分类汇总(合并用)'!$A$33:$N$76</definedName>
    <definedName name="BZ" localSheetId="4">'[24]分类汇总(合并用)'!$E$11</definedName>
    <definedName name="BZ_DY" localSheetId="4">'[24]分类汇总(合并用)'!$A$1</definedName>
    <definedName name="BZ1" localSheetId="4">'[24]分类汇总(合并用)'!$E$11</definedName>
    <definedName name="DCF打印" localSheetId="4">'[24]分类汇总(合并用)'!$B$1:$T$78</definedName>
    <definedName name="dd" localSheetId="4">'[24]现金'!$C$39</definedName>
    <definedName name="DWMC" localSheetId="4">'[24]分类汇总(合并用)'!$A$3</definedName>
    <definedName name="eve" localSheetId="4">'[24]流资汇总'!$C$39</definedName>
    <definedName name="FANWEI1" localSheetId="4">'[24]分类汇总'!$C$4:$C$101</definedName>
    <definedName name="ff" localSheetId="4">'[24]现金'!$A$26</definedName>
    <definedName name="fix2000.dbf" localSheetId="4">#REF!</definedName>
    <definedName name="fixlj2000.dbf" localSheetId="4">#REF!</definedName>
    <definedName name="GGSQ" localSheetId="4">'[24]分类汇总(合并用)'!$C$11</definedName>
    <definedName name="h1" localSheetId="4">'[24]现金'!$A$26</definedName>
    <definedName name="hh" localSheetId="4">'[24]现金'!$A$15</definedName>
    <definedName name="hjp" localSheetId="4">'[24]现金'!$A$15</definedName>
    <definedName name="hxy" localSheetId="4">'[24]流资汇总'!$C$39</definedName>
    <definedName name="INPUTGRID" localSheetId="4">#REF!</definedName>
    <definedName name="IOU" localSheetId="4">'[24]分类汇总(合并用)'!$H$3</definedName>
    <definedName name="IS" localSheetId="4">'[24]分类汇总(合并用)'!$A$5:$N$37</definedName>
    <definedName name="ISCS" localSheetId="4">'[24]分类汇总(合并用)'!$A$41:$N$72</definedName>
    <definedName name="ISCSP" localSheetId="4">'[24]分类汇总(合并用)'!$A$85:$N$113</definedName>
    <definedName name="ISP" localSheetId="4">'[24]分类汇总(合并用)'!$A$1:$N$29</definedName>
    <definedName name="JZRQ" localSheetId="4">'[24]分类汇总(合并用)'!$B$11</definedName>
    <definedName name="KMDM" localSheetId="4">#REF!</definedName>
    <definedName name="LASTCOLUMNCELL" localSheetId="4">#REF!</definedName>
    <definedName name="lll" localSheetId="4">'[24]流资汇总'!$C$39</definedName>
    <definedName name="NUM_DOCS" localSheetId="4">#REF!</definedName>
    <definedName name="p" localSheetId="4">#REF!</definedName>
    <definedName name="PARTNERS_INITIALS" localSheetId="4">#REF!</definedName>
    <definedName name="Print_Area_MI" localSheetId="4">#REF!</definedName>
    <definedName name="QGGS" localSheetId="4">'[24]分类汇总(合并用)'!$D$11</definedName>
    <definedName name="QQ" localSheetId="4">'[29]分类汇总(合并用)'!$D$11</definedName>
    <definedName name="RQ" localSheetId="4">'[24]分类汇总(合并用)'!$E$17</definedName>
    <definedName name="sheet_name" localSheetId="4">#REF!</definedName>
    <definedName name="sheet1" localSheetId="4">'[24]分类汇总(合并用)'!$B$1:$M$41</definedName>
    <definedName name="sheet2" localSheetId="4">'[24]分类汇总(合并用)'!$B$1:$AE$87</definedName>
    <definedName name="sheet3" localSheetId="4">'[24]分类汇总(合并用)'!$B$1:$AE$88</definedName>
    <definedName name="sheet4" localSheetId="4">'[24]分类汇总(合并用)'!$B$1:$AE$97</definedName>
    <definedName name="sheet5" localSheetId="4">'[24]分类汇总(合并用)'!$B$1:$AE$97</definedName>
    <definedName name="sheet6" localSheetId="4">'[24]分类汇总(合并用)'!$B$1:$AE$97</definedName>
    <definedName name="sheet7" localSheetId="4">'[24]分类汇总(合并用)'!$B$1:$AE$97</definedName>
    <definedName name="ss" localSheetId="4">'[24]现金'!$A$15</definedName>
    <definedName name="table_name" localSheetId="4">#REF!</definedName>
    <definedName name="TOTALS" localSheetId="4">#REF!</definedName>
    <definedName name="UFPrn20010103130336" localSheetId="4">'[24]分类汇总(合并用)'!$A$1:$H$57</definedName>
    <definedName name="UFPrn20011013195712" localSheetId="4">#REF!</definedName>
    <definedName name="UFPrn20030110094427" localSheetId="4">#REF!</definedName>
    <definedName name="valid" localSheetId="4">'[31]审计调整'!$M$8:$M$9</definedName>
    <definedName name="VALID01234" localSheetId="4">#REF!,#REF!</definedName>
    <definedName name="Wedge" localSheetId="4">'[24]分类汇总(合并用)'!$A$1:$R$65</definedName>
    <definedName name="Work_Program_By_Area_List" localSheetId="4">'[24]分类汇总(合并用)'!#REF!</definedName>
    <definedName name="XZHRQ" localSheetId="4">'[24]分类汇总(合并用)'!$E$18</definedName>
    <definedName name="zjgch2000.dbf" localSheetId="4">#REF!</definedName>
    <definedName name="阿" localSheetId="4">#REF!</definedName>
    <definedName name="办公设备" localSheetId="4">'[32]办公设备'!#REF!</definedName>
    <definedName name="表" localSheetId="4">'[33]分类汇总(合并用)'!$A$4:$J$57</definedName>
    <definedName name="补贴收入明细表" localSheetId="4">#REF!</definedName>
    <definedName name="财务费用明细表" localSheetId="4">#REF!</definedName>
    <definedName name="查验城建税、教育费附加测试表" localSheetId="4">#REF!</definedName>
    <definedName name="查验其他税金测试表" localSheetId="4">#REF!</definedName>
    <definedName name="查验营业税、消费税测试表" localSheetId="4">#REF!</definedName>
    <definedName name="持有至到位投资" localSheetId="4">'[33]分类汇总(合并用)'!$E$11</definedName>
    <definedName name="存货93期初" localSheetId="4">'[34]企业表一'!$C$7</definedName>
    <definedName name="存货93期末" localSheetId="4">'[34]企业表一'!$D$7</definedName>
    <definedName name="存货94期初" localSheetId="4">'[34]企业表一'!$E$7</definedName>
    <definedName name="存货94期末" localSheetId="4">'[34]企业表一'!$F$7</definedName>
    <definedName name="存货95期初" localSheetId="4">'[34]企业表一'!$G$7</definedName>
    <definedName name="存货95期末" localSheetId="4">'[34]企业表一'!$H$7</definedName>
    <definedName name="存货明细表" localSheetId="4">#REF!</definedName>
    <definedName name="待处理固定资产净损失明细表" localSheetId="4">#REF!</definedName>
    <definedName name="待处理流动资产净损失明细表" localSheetId="4">#REF!</definedName>
    <definedName name="待摊费用明细表" localSheetId="4">#REF!</definedName>
    <definedName name="当前明细帐" localSheetId="4">#REF!</definedName>
    <definedName name="递延税款审定表" localSheetId="4">#REF!</definedName>
    <definedName name="递延税款审计程序表" localSheetId="4">#REF!</definedName>
    <definedName name="短期借款明细表" localSheetId="4">#REF!</definedName>
    <definedName name="短期投资_其他_明细表" localSheetId="4">#REF!</definedName>
    <definedName name="短期投资_债券_明细表" localSheetId="4">#REF!</definedName>
    <definedName name="短期投资跌价损失准备明细表" localSheetId="4">#REF!</definedName>
    <definedName name="房屋建筑物" localSheetId="4">#REF!</definedName>
    <definedName name="负债合计93期末" localSheetId="4">'[34]企业表一'!$D$17</definedName>
    <definedName name="负债合计94期末" localSheetId="4">'[34]企业表一'!$F$17</definedName>
    <definedName name="负债合计95期末" localSheetId="4">'[34]企业表一'!$H$17</definedName>
    <definedName name="工程物资明细表" localSheetId="4">#REF!</definedName>
    <definedName name="股本明细表" localSheetId="4">#REF!</definedName>
    <definedName name="股本审计程序表" localSheetId="4">#REF!</definedName>
    <definedName name="固定资产及累计折旧明细帐" localSheetId="4">#REF!</definedName>
    <definedName name="固定资产原值明细表" localSheetId="4">#REF!</definedName>
    <definedName name="管理费用明细表" localSheetId="4">#REF!</definedName>
    <definedName name="合并价差明细表" localSheetId="4">#REF!</definedName>
    <definedName name="核算项目余额表" localSheetId="4">#REF!</definedName>
    <definedName name="汇率" localSheetId="4">#REF!</definedName>
    <definedName name="机器设备" localSheetId="4">#REF!</definedName>
    <definedName name="吉" localSheetId="4">#REF!</definedName>
    <definedName name="吉分录" localSheetId="4">#REF!</definedName>
    <definedName name="交通工具" localSheetId="4">'[32]交通工具'!#REF!</definedName>
    <definedName name="借款利息测算表" localSheetId="4">#REF!</definedName>
    <definedName name="净_利_润93" localSheetId="4">'[34]M-5C'!$B$24</definedName>
    <definedName name="净_利_润94" localSheetId="4">'[34]M-5C'!$D$24</definedName>
    <definedName name="净_利_润95" localSheetId="4">'[34]M-5C'!$F$24</definedName>
    <definedName name="净资产合计93期初" localSheetId="4">'[34]企业表一'!$C$20</definedName>
    <definedName name="净资产合计93期末" localSheetId="4">'[34]企业表一'!$D$20</definedName>
    <definedName name="净资产合计94期初" localSheetId="4">'[34]企业表一'!$E$20</definedName>
    <definedName name="净资产合计94期末" localSheetId="4">'[34]企业表一'!$F$20</definedName>
    <definedName name="净资产合计95期初" localSheetId="4">'[34]企业表一'!$G$20</definedName>
    <definedName name="净资产合计95期末" localSheetId="4">'[34]企业表一'!$H$20</definedName>
    <definedName name="开办费明细表" localSheetId="4">#REF!</definedName>
    <definedName name="累计折旧明细表" localSheetId="4">#REF!</definedName>
    <definedName name="利_润_总_额93" localSheetId="4">'[34]M-5A'!$B$10</definedName>
    <definedName name="利_润_总_额94" localSheetId="4">'[34]M-5A'!$C$10</definedName>
    <definedName name="利_润_总_额95" localSheetId="4">'[34]M-5A'!$D$10</definedName>
    <definedName name="利润分配审计程序表" localSheetId="4">#REF!</definedName>
    <definedName name="流_动_资_产93" localSheetId="4">'[34]M-5A'!$B$15</definedName>
    <definedName name="流_动_资_产94" localSheetId="4">'[34]M-5A'!$C$15</definedName>
    <definedName name="流_动_资_产95" localSheetId="4">'[34]M-5A'!$D$15</definedName>
    <definedName name="流动负债93期末" localSheetId="4">'[34]企业表一'!$D$15</definedName>
    <definedName name="流动负债94期末" localSheetId="4">'[34]企业表一'!$F$15</definedName>
    <definedName name="流动负债95期末" localSheetId="4">'[34]企业表一'!$H$15</definedName>
    <definedName name="毛利分析测试表" localSheetId="4">#REF!</definedName>
    <definedName name="明细分类账" localSheetId="4">#REF!</definedName>
    <definedName name="内部往来_北协公司" localSheetId="4">'[24]汇总表'!#REF!</definedName>
    <definedName name="期货会员资格投资明细表" localSheetId="4">#REF!</definedName>
    <definedName name="其他" localSheetId="4">#REF!</definedName>
    <definedName name="其他货币资金明细表" localSheetId="4">#REF!</definedName>
    <definedName name="其他未交款明细表" localSheetId="4">#REF!</definedName>
    <definedName name="其他业务利润明细表" localSheetId="4">#REF!</definedName>
    <definedName name="其他应付款大额款项审查记录" localSheetId="4">#REF!</definedName>
    <definedName name="其他应付款函询统计表" localSheetId="4">#REF!</definedName>
    <definedName name="其他应付款明细表" localSheetId="4">#REF!</definedName>
    <definedName name="其他应付款审定表" localSheetId="4">#REF!</definedName>
    <definedName name="其他应付款审计程序表" localSheetId="4">#REF!</definedName>
    <definedName name="其他应交款审定表" localSheetId="4">#REF!</definedName>
    <definedName name="其他应交款审计程序表" localSheetId="4">#REF!</definedName>
    <definedName name="其他应收款明细表" localSheetId="4">#REF!</definedName>
    <definedName name="其他长期负债明细表" localSheetId="4">#REF!</definedName>
    <definedName name="其他长期股权投资明细表_成本法_" localSheetId="4">#REF!</definedName>
    <definedName name="其他长期债权投资明细表" localSheetId="4">#REF!</definedName>
    <definedName name="其他资产（开办费除外）明细表" localSheetId="4">#REF!</definedName>
    <definedName name="设备" localSheetId="4">'[24]分类汇总(合并用)'!$A$1:$N$23</definedName>
    <definedName name="生产成本及销售成本倒轧表" localSheetId="4">#REF!</definedName>
    <definedName name="生产成本审定表" localSheetId="4">#REF!</definedName>
    <definedName name="生产成本审计程序表" localSheetId="4">#REF!</definedName>
    <definedName name="生产列1" localSheetId="4">#REF!</definedName>
    <definedName name="生产列11" localSheetId="4">#REF!</definedName>
    <definedName name="生产列15" localSheetId="4">#REF!</definedName>
    <definedName name="生产列16" localSheetId="4">#REF!</definedName>
    <definedName name="生产列17" localSheetId="4">#REF!</definedName>
    <definedName name="生产列19" localSheetId="4">#REF!</definedName>
    <definedName name="生产列2" localSheetId="4">#REF!</definedName>
    <definedName name="生产列20" localSheetId="4">#REF!</definedName>
    <definedName name="生产列3" localSheetId="4">#REF!</definedName>
    <definedName name="生产列4" localSheetId="4">#REF!</definedName>
    <definedName name="生产列5" localSheetId="4">#REF!</definedName>
    <definedName name="生产列6" localSheetId="4">#REF!</definedName>
    <definedName name="生产列7" localSheetId="4">#REF!</definedName>
    <definedName name="生产列8" localSheetId="4">#REF!</definedName>
    <definedName name="生产列9" localSheetId="4">#REF!</definedName>
    <definedName name="生产期" localSheetId="4">#REF!</definedName>
    <definedName name="生产期1" localSheetId="4">#REF!</definedName>
    <definedName name="生产期11" localSheetId="4">#REF!</definedName>
    <definedName name="生产期15" localSheetId="4">#REF!</definedName>
    <definedName name="生产期16" localSheetId="4">#REF!</definedName>
    <definedName name="生产期17" localSheetId="4">#REF!</definedName>
    <definedName name="生产期19" localSheetId="4">#REF!</definedName>
    <definedName name="生产期2" localSheetId="4">#REF!</definedName>
    <definedName name="生产期20" localSheetId="4">#REF!</definedName>
    <definedName name="生产期3" localSheetId="4">#REF!</definedName>
    <definedName name="生产期4" localSheetId="4">#REF!</definedName>
    <definedName name="生产期5" localSheetId="4">#REF!</definedName>
    <definedName name="生产期6" localSheetId="4">#REF!</definedName>
    <definedName name="生产期7" localSheetId="4">#REF!</definedName>
    <definedName name="生产期8" localSheetId="4">#REF!</definedName>
    <definedName name="生产期9" localSheetId="4">#REF!</definedName>
    <definedName name="生产设备" localSheetId="4">#REF!</definedName>
    <definedName name="食堂" localSheetId="4">#REF!</definedName>
    <definedName name="收入、成本配比分析测试表" localSheetId="4">#REF!</definedName>
    <definedName name="速_动_资_产93" localSheetId="4">'[34]M-5A'!$B$14</definedName>
    <definedName name="速_动_资_产94" localSheetId="4">'[34]M-5A'!$C$14</definedName>
    <definedName name="速_动_资_产95" localSheetId="4">'[34]M-5A'!$D$14</definedName>
    <definedName name="所有" localSheetId="4">#REF!</definedName>
    <definedName name="投资收益明细表" localSheetId="4">#REF!</definedName>
    <definedName name="未交税金明细表" localSheetId="4">#REF!</definedName>
    <definedName name="无对应明细表的报表项目" localSheetId="4">#REF!</definedName>
    <definedName name="无形资产明细表" localSheetId="4">#REF!</definedName>
    <definedName name="银行存款明细表" localSheetId="4">'[37]银行存款明细表'!$A$3:$O$31</definedName>
    <definedName name="引出明细帐" localSheetId="4">#REF!</definedName>
    <definedName name="盈余公积明细表" localSheetId="4">#REF!</definedName>
    <definedName name="盈余公积审计程序表" localSheetId="4">#REF!</definedName>
    <definedName name="营业费用明细表" localSheetId="4">#REF!</definedName>
    <definedName name="营业收入及营业成本审定表" localSheetId="4">#REF!</definedName>
    <definedName name="营业外收入明细表" localSheetId="4">#REF!</definedName>
    <definedName name="营业外支出明细表" localSheetId="4">#REF!</definedName>
    <definedName name="应付福利费审计程序表" localSheetId="4">#REF!</definedName>
    <definedName name="应付工资审计程序表" localSheetId="4">#REF!</definedName>
    <definedName name="应付股利明细表" localSheetId="4">#REF!</definedName>
    <definedName name="应付股利审定表" localSheetId="4">#REF!</definedName>
    <definedName name="应付股利审计程序表" localSheetId="4">#REF!</definedName>
    <definedName name="应付票据明细表" localSheetId="4">#REF!</definedName>
    <definedName name="应付票据审定表" localSheetId="4">#REF!</definedName>
    <definedName name="应付票据审计程序表" localSheetId="4">#REF!</definedName>
    <definedName name="应付债券明细表" localSheetId="4">#REF!</definedName>
    <definedName name="应付债券审定表" localSheetId="4">#REF!</definedName>
    <definedName name="应付债券审计程序表" localSheetId="4">#REF!</definedName>
    <definedName name="应付帐款大额款项审查记录" localSheetId="4">#REF!</definedName>
    <definedName name="应付帐款函询统计表" localSheetId="4">#REF!</definedName>
    <definedName name="应付帐款明细表" localSheetId="4">#REF!</definedName>
    <definedName name="应付帐款审定表" localSheetId="4">#REF!</definedName>
    <definedName name="应付帐款审计程序表" localSheetId="4">#REF!</definedName>
    <definedName name="应交税金审定表" localSheetId="4">#REF!</definedName>
    <definedName name="应交税金审计程序表" localSheetId="4">#REF!</definedName>
    <definedName name="应交增值税明细帐" localSheetId="4">#REF!</definedName>
    <definedName name="应收补贴款明细表" localSheetId="4">#REF!</definedName>
    <definedName name="应收股利明细表" localSheetId="4">#REF!</definedName>
    <definedName name="应收利息明细表" localSheetId="4">#REF!</definedName>
    <definedName name="应收帐款93期初" localSheetId="4">'[34]企业表一'!$C$6</definedName>
    <definedName name="应收帐款93期末" localSheetId="4">'[34]企业表一'!$D$6</definedName>
    <definedName name="应收帐款94期初" localSheetId="4">'[34]企业表一'!$E$6</definedName>
    <definedName name="应收帐款94期末" localSheetId="4">'[34]企业表一'!$F$6</definedName>
    <definedName name="应收帐款95期初" localSheetId="4">'[34]企业表一'!$G$6</definedName>
    <definedName name="应收帐款95期末" localSheetId="4">'[34]企业表一'!$H$6</definedName>
    <definedName name="应收帐款明细表" localSheetId="4">#REF!</definedName>
    <definedName name="预付帐款明细表" localSheetId="4">#REF!</definedName>
    <definedName name="预收货款明细表" localSheetId="4">#REF!</definedName>
    <definedName name="预收帐款大额款项审查记录" localSheetId="4">#REF!</definedName>
    <definedName name="预收帐款函询统计表" localSheetId="4">#REF!</definedName>
    <definedName name="预收帐款明细表" localSheetId="4">#REF!</definedName>
    <definedName name="预收帐款审定表" localSheetId="4">#REF!</definedName>
    <definedName name="预收帐款审计程序表" localSheetId="4">#REF!</definedName>
    <definedName name="预提费用明细表" localSheetId="4">#REF!</definedName>
    <definedName name="预提费用审定表" localSheetId="4">#REF!</definedName>
    <definedName name="预提费用审计程序表" localSheetId="4">#REF!</definedName>
    <definedName name="在建工程明细表" localSheetId="4">#REF!</definedName>
    <definedName name="增值税测试表" localSheetId="4">#REF!</definedName>
    <definedName name="债券" localSheetId="4">'[24]流资汇总'!$C$39</definedName>
    <definedName name="债券计算表" localSheetId="4">'[33]分类汇总(合并用)'!$A$33:$N$76</definedName>
    <definedName name="长短期借款审定表" localSheetId="4">#REF!</definedName>
    <definedName name="长短期借款审计程序表" localSheetId="4">#REF!</definedName>
    <definedName name="长期待摊费用明细表" localSheetId="4">#REF!</definedName>
    <definedName name="长期股票投资明细表_成本法_" localSheetId="4">#REF!</definedName>
    <definedName name="长期股权投资明细表_权益法_" localSheetId="4">#REF!</definedName>
    <definedName name="长期借款明细表" localSheetId="4">#REF!</definedName>
    <definedName name="长期应付款明细表" localSheetId="4">#REF!</definedName>
    <definedName name="长期应付款审定表" localSheetId="4">#REF!</definedName>
    <definedName name="长期应付款审计程序表" localSheetId="4">#REF!</definedName>
    <definedName name="长期债券投资明细表" localSheetId="4">#REF!</definedName>
    <definedName name="制造费用审定表" localSheetId="4">#REF!</definedName>
    <definedName name="制造费用审计程序表" localSheetId="4">#REF!</definedName>
    <definedName name="主营业务收入审计程序表" localSheetId="4">#REF!</definedName>
    <definedName name="主营业务收入与成本明细表" localSheetId="4">#REF!</definedName>
    <definedName name="主营业务税金及附加明细表" localSheetId="4">#REF!</definedName>
    <definedName name="住房周转金明细表" localSheetId="4">#REF!</definedName>
    <definedName name="住房周转金审定表" localSheetId="4">#REF!</definedName>
    <definedName name="住房周转金审计程序表" localSheetId="4">#REF!</definedName>
    <definedName name="资本公积明细表" localSheetId="4">#REF!</definedName>
    <definedName name="资本公积审计程序表" localSheetId="4">#REF!</definedName>
    <definedName name="资产合计93期初" localSheetId="4">'[34]企业表一'!$C$14</definedName>
    <definedName name="资产合计93期末" localSheetId="4">'[34]企业表一'!$D$14</definedName>
    <definedName name="资产合计94期初" localSheetId="4">'[34]企业表一'!$E$14</definedName>
    <definedName name="资产合计94期末" localSheetId="4">'[34]企业表一'!$F$14</definedName>
    <definedName name="资产合计95期初" localSheetId="4">'[34]企业表一'!$G$14</definedName>
    <definedName name="资产合计95期末" localSheetId="4">'[34]企业表一'!$H$14</definedName>
    <definedName name="전" localSheetId="4">#REF!</definedName>
    <definedName name="주택사업본부" localSheetId="4">#REF!</definedName>
    <definedName name="철구사업본부" localSheetId="4">#REF!</definedName>
    <definedName name="_xlnm.Print_Area" localSheetId="4">'所有者权益变动表（2021-上期）'!$A$1:$M$36</definedName>
    <definedName name="__AA1" localSheetId="2">'[24]分类汇总(合并用)'!#REF!</definedName>
    <definedName name="__BZ1" localSheetId="2">'[24]分类汇总(合并用)'!$E$11</definedName>
    <definedName name="__h1" localSheetId="2">'[24]现金'!$A$26</definedName>
    <definedName name="_AA1" localSheetId="2">'[24]分类汇总(合并用)'!#REF!</definedName>
    <definedName name="_BZ1" localSheetId="2">'[24]分类汇总(合并用)'!$E$11</definedName>
    <definedName name="_h1" localSheetId="2">'[24]现金'!$A$26</definedName>
    <definedName name="a" localSheetId="2">'[24]分类汇总(合并用)'!$A$2:$D$39</definedName>
    <definedName name="aa" localSheetId="2">'[24]分类汇总(合并用)'!#REF!</definedName>
    <definedName name="AA1" localSheetId="2">'[24]分类汇总(合并用)'!#REF!</definedName>
    <definedName name="as" localSheetId="2">#REF!</definedName>
    <definedName name="bb" localSheetId="2">'[24]银行存款'!$C$31</definedName>
    <definedName name="BH" localSheetId="2">'[24]分类汇总(合并用)'!$E$2</definedName>
    <definedName name="BS" localSheetId="2">'[24]分类汇总(合并用)'!$A$4:$J$57</definedName>
    <definedName name="BSCS" localSheetId="2">'[24]分类汇总(合并用)'!$A$61:$J$112</definedName>
    <definedName name="BSCSP2" localSheetId="2">'[24]分类汇总(合并用)'!$V$33:$AF$76</definedName>
    <definedName name="BSP2" localSheetId="2">'[24]分类汇总(合并用)'!$A$33:$N$76</definedName>
    <definedName name="BZ" localSheetId="2">'[24]分类汇总(合并用)'!$E$11</definedName>
    <definedName name="BZ_DY" localSheetId="2">'[24]分类汇总(合并用)'!$A$1</definedName>
    <definedName name="BZ1" localSheetId="2">'[24]分类汇总(合并用)'!$E$11</definedName>
    <definedName name="DCF打印" localSheetId="2">'[24]分类汇总(合并用)'!$B$1:$T$78</definedName>
    <definedName name="dd" localSheetId="2">'[24]现金'!$C$39</definedName>
    <definedName name="DWMC" localSheetId="2">'[24]分类汇总(合并用)'!$A$3</definedName>
    <definedName name="eve" localSheetId="2">'[24]流资汇总'!$C$39</definedName>
    <definedName name="FANWEI1" localSheetId="2">'[24]分类汇总'!$C$4:$C$101</definedName>
    <definedName name="ff" localSheetId="2">'[24]现金'!$A$26</definedName>
    <definedName name="fix2000.dbf" localSheetId="2">#REF!</definedName>
    <definedName name="fixlj2000.dbf" localSheetId="2">#REF!</definedName>
    <definedName name="GGSQ" localSheetId="2">'[24]分类汇总(合并用)'!$C$11</definedName>
    <definedName name="h1" localSheetId="2">'[24]现金'!$A$26</definedName>
    <definedName name="hh" localSheetId="2">'[24]现金'!$A$15</definedName>
    <definedName name="hjp" localSheetId="2">'[24]现金'!$A$15</definedName>
    <definedName name="hxy" localSheetId="2">'[24]流资汇总'!$C$39</definedName>
    <definedName name="INPUTGRID" localSheetId="2">#REF!</definedName>
    <definedName name="IOU" localSheetId="2">'[24]分类汇总(合并用)'!$H$3</definedName>
    <definedName name="IS" localSheetId="2">'[24]分类汇总(合并用)'!$A$5:$N$37</definedName>
    <definedName name="ISCS" localSheetId="2">'[24]分类汇总(合并用)'!$A$41:$N$72</definedName>
    <definedName name="ISCSP" localSheetId="2">'[24]分类汇总(合并用)'!$A$85:$N$113</definedName>
    <definedName name="ISP" localSheetId="2">'[24]分类汇总(合并用)'!$A$1:$N$29</definedName>
    <definedName name="JZRQ" localSheetId="2">'[24]分类汇总(合并用)'!$B$11</definedName>
    <definedName name="KMDM" localSheetId="2">#REF!</definedName>
    <definedName name="LASTCOLUMNCELL" localSheetId="2">#REF!</definedName>
    <definedName name="lll" localSheetId="2">'[24]流资汇总'!$C$39</definedName>
    <definedName name="NUM_DOCS" localSheetId="2">#REF!</definedName>
    <definedName name="p" localSheetId="2">#REF!</definedName>
    <definedName name="PARTNERS_INITIALS" localSheetId="2">#REF!</definedName>
    <definedName name="_xlnm.Print_Area" localSheetId="2">'现金流量表 '!$A$1:$H$29</definedName>
    <definedName name="Print_Area_MI" localSheetId="2">#REF!</definedName>
    <definedName name="QGGS" localSheetId="2">'[24]分类汇总(合并用)'!$D$11</definedName>
    <definedName name="QQ" localSheetId="2">'[29]分类汇总(合并用)'!$D$11</definedName>
    <definedName name="RQ" localSheetId="2">'[24]分类汇总(合并用)'!$E$17</definedName>
    <definedName name="sheet_name" localSheetId="2">#REF!</definedName>
    <definedName name="sheet1" localSheetId="2">'[24]分类汇总(合并用)'!$B$1:$M$41</definedName>
    <definedName name="sheet2" localSheetId="2">'[24]分类汇总(合并用)'!$B$1:$AE$87</definedName>
    <definedName name="sheet3" localSheetId="2">'[24]分类汇总(合并用)'!$B$1:$AE$88</definedName>
    <definedName name="sheet4" localSheetId="2">'[24]分类汇总(合并用)'!$B$1:$AE$97</definedName>
    <definedName name="sheet5" localSheetId="2">'[24]分类汇总(合并用)'!$B$1:$AE$97</definedName>
    <definedName name="sheet6" localSheetId="2">'[24]分类汇总(合并用)'!$B$1:$AE$97</definedName>
    <definedName name="sheet7" localSheetId="2">'[24]分类汇总(合并用)'!$B$1:$AE$97</definedName>
    <definedName name="ss" localSheetId="2">'[24]现金'!$A$15</definedName>
    <definedName name="table_name" localSheetId="2">#REF!</definedName>
    <definedName name="TOTALS" localSheetId="2">#REF!</definedName>
    <definedName name="UFPrn20010103130336" localSheetId="2">'[24]分类汇总(合并用)'!$A$1:$H$57</definedName>
    <definedName name="UFPrn20011013195712" localSheetId="2">#REF!</definedName>
    <definedName name="UFPrn20030110094427" localSheetId="2">#REF!</definedName>
    <definedName name="valid" localSheetId="2">'[31]审计调整'!$M$8:$M$9</definedName>
    <definedName name="VALID01234" localSheetId="2">#REF!,#REF!</definedName>
    <definedName name="Wedge" localSheetId="2">'[24]分类汇总(合并用)'!$A$1:$R$65</definedName>
    <definedName name="Work_Program_By_Area_List" localSheetId="2">'[24]分类汇总(合并用)'!#REF!</definedName>
    <definedName name="XZHRQ" localSheetId="2">'[24]分类汇总(合并用)'!$E$18</definedName>
    <definedName name="zjgch2000.dbf" localSheetId="2">#REF!</definedName>
    <definedName name="阿" localSheetId="2">#REF!</definedName>
    <definedName name="办公设备" localSheetId="2">'[32]办公设备'!#REF!</definedName>
    <definedName name="表" localSheetId="2">'[33]分类汇总(合并用)'!$A$4:$J$57</definedName>
    <definedName name="补贴收入明细表" localSheetId="2">#REF!</definedName>
    <definedName name="财务费用明细表" localSheetId="2">#REF!</definedName>
    <definedName name="查验城建税、教育费附加测试表" localSheetId="2">#REF!</definedName>
    <definedName name="查验其他税金测试表" localSheetId="2">#REF!</definedName>
    <definedName name="查验营业税、消费税测试表" localSheetId="2">#REF!</definedName>
    <definedName name="持有至到位投资" localSheetId="2">'[33]分类汇总(合并用)'!$E$11</definedName>
    <definedName name="存货93期初" localSheetId="2">'[34]企业表一'!$C$7</definedName>
    <definedName name="存货93期末" localSheetId="2">'[34]企业表一'!$D$7</definedName>
    <definedName name="存货94期初" localSheetId="2">'[34]企业表一'!$E$7</definedName>
    <definedName name="存货94期末" localSheetId="2">'[34]企业表一'!$F$7</definedName>
    <definedName name="存货95期初" localSheetId="2">'[34]企业表一'!$G$7</definedName>
    <definedName name="存货95期末" localSheetId="2">'[34]企业表一'!$H$7</definedName>
    <definedName name="存货明细表" localSheetId="2">#REF!</definedName>
    <definedName name="待处理固定资产净损失明细表" localSheetId="2">#REF!</definedName>
    <definedName name="待处理流动资产净损失明细表" localSheetId="2">#REF!</definedName>
    <definedName name="待摊费用明细表" localSheetId="2">#REF!</definedName>
    <definedName name="当前明细帐" localSheetId="2">#REF!</definedName>
    <definedName name="递延税款审定表" localSheetId="2">#REF!</definedName>
    <definedName name="递延税款审计程序表" localSheetId="2">#REF!</definedName>
    <definedName name="短期借款明细表" localSheetId="2">#REF!</definedName>
    <definedName name="短期投资_其他_明细表" localSheetId="2">#REF!</definedName>
    <definedName name="短期投资_债券_明细表" localSheetId="2">#REF!</definedName>
    <definedName name="短期投资跌价损失准备明细表" localSheetId="2">#REF!</definedName>
    <definedName name="房屋建筑物" localSheetId="2">#REF!</definedName>
    <definedName name="负债合计93期末" localSheetId="2">'[34]企业表一'!$D$17</definedName>
    <definedName name="负债合计94期末" localSheetId="2">'[34]企业表一'!$F$17</definedName>
    <definedName name="负债合计95期末" localSheetId="2">'[34]企业表一'!$H$17</definedName>
    <definedName name="工程物资明细表" localSheetId="2">#REF!</definedName>
    <definedName name="股本明细表" localSheetId="2">#REF!</definedName>
    <definedName name="股本审计程序表" localSheetId="2">#REF!</definedName>
    <definedName name="固定资产及累计折旧明细帐" localSheetId="2">#REF!</definedName>
    <definedName name="固定资产原值明细表" localSheetId="2">#REF!</definedName>
    <definedName name="管理费用明细表" localSheetId="2">#REF!</definedName>
    <definedName name="合并价差明细表" localSheetId="2">#REF!</definedName>
    <definedName name="核算项目余额表" localSheetId="2">#REF!</definedName>
    <definedName name="汇率" localSheetId="2">#REF!</definedName>
    <definedName name="机器设备" localSheetId="2">#REF!</definedName>
    <definedName name="吉" localSheetId="2">#REF!</definedName>
    <definedName name="吉分录" localSheetId="2">#REF!</definedName>
    <definedName name="交通工具" localSheetId="2">'[32]交通工具'!#REF!</definedName>
    <definedName name="借款利息测算表" localSheetId="2">#REF!</definedName>
    <definedName name="净_利_润93" localSheetId="2">'[34]M-5C'!$B$24</definedName>
    <definedName name="净_利_润94" localSheetId="2">'[34]M-5C'!$D$24</definedName>
    <definedName name="净_利_润95" localSheetId="2">'[34]M-5C'!$F$24</definedName>
    <definedName name="净资产合计93期初" localSheetId="2">'[34]企业表一'!$C$20</definedName>
    <definedName name="净资产合计93期末" localSheetId="2">'[34]企业表一'!$D$20</definedName>
    <definedName name="净资产合计94期初" localSheetId="2">'[34]企业表一'!$E$20</definedName>
    <definedName name="净资产合计94期末" localSheetId="2">'[34]企业表一'!$F$20</definedName>
    <definedName name="净资产合计95期初" localSheetId="2">'[34]企业表一'!$G$20</definedName>
    <definedName name="净资产合计95期末" localSheetId="2">'[34]企业表一'!$H$20</definedName>
    <definedName name="开办费明细表" localSheetId="2">#REF!</definedName>
    <definedName name="累计折旧明细表" localSheetId="2">#REF!</definedName>
    <definedName name="利_润_总_额93" localSheetId="2">'[34]M-5A'!$B$10</definedName>
    <definedName name="利_润_总_额94" localSheetId="2">'[34]M-5A'!$C$10</definedName>
    <definedName name="利_润_总_额95" localSheetId="2">'[34]M-5A'!$D$10</definedName>
    <definedName name="利润分配审计程序表" localSheetId="2">#REF!</definedName>
    <definedName name="流_动_资_产93" localSheetId="2">'[34]M-5A'!$B$15</definedName>
    <definedName name="流_动_资_产94" localSheetId="2">'[34]M-5A'!$C$15</definedName>
    <definedName name="流_动_资_产95" localSheetId="2">'[34]M-5A'!$D$15</definedName>
    <definedName name="流动负债93期末" localSheetId="2">'[34]企业表一'!$D$15</definedName>
    <definedName name="流动负债94期末" localSheetId="2">'[34]企业表一'!$F$15</definedName>
    <definedName name="流动负债95期末" localSheetId="2">'[34]企业表一'!$H$15</definedName>
    <definedName name="毛利分析测试表" localSheetId="2">#REF!</definedName>
    <definedName name="明细分类账" localSheetId="2">#REF!</definedName>
    <definedName name="内部往来_北协公司" localSheetId="2">'[24]汇总表'!#REF!</definedName>
    <definedName name="期货会员资格投资明细表" localSheetId="2">#REF!</definedName>
    <definedName name="其他" localSheetId="2">#REF!</definedName>
    <definedName name="其他货币资金明细表" localSheetId="2">#REF!</definedName>
    <definedName name="其他未交款明细表" localSheetId="2">#REF!</definedName>
    <definedName name="其他业务利润明细表" localSheetId="2">#REF!</definedName>
    <definedName name="其他应付款大额款项审查记录" localSheetId="2">#REF!</definedName>
    <definedName name="其他应付款函询统计表" localSheetId="2">#REF!</definedName>
    <definedName name="其他应付款明细表" localSheetId="2">#REF!</definedName>
    <definedName name="其他应付款审定表" localSheetId="2">#REF!</definedName>
    <definedName name="其他应付款审计程序表" localSheetId="2">#REF!</definedName>
    <definedName name="其他应交款审定表" localSheetId="2">#REF!</definedName>
    <definedName name="其他应交款审计程序表" localSheetId="2">#REF!</definedName>
    <definedName name="其他应收款明细表" localSheetId="2">#REF!</definedName>
    <definedName name="其他长期负债明细表" localSheetId="2">#REF!</definedName>
    <definedName name="其他长期股权投资明细表_成本法_" localSheetId="2">#REF!</definedName>
    <definedName name="其他长期债权投资明细表" localSheetId="2">#REF!</definedName>
    <definedName name="其他资产（开办费除外）明细表" localSheetId="2">#REF!</definedName>
    <definedName name="设备" localSheetId="2">'[24]分类汇总(合并用)'!$A$1:$N$23</definedName>
    <definedName name="生产成本及销售成本倒轧表" localSheetId="2">#REF!</definedName>
    <definedName name="生产成本审定表" localSheetId="2">#REF!</definedName>
    <definedName name="生产成本审计程序表" localSheetId="2">#REF!</definedName>
    <definedName name="生产列1" localSheetId="2">#REF!</definedName>
    <definedName name="生产列11" localSheetId="2">#REF!</definedName>
    <definedName name="生产列15" localSheetId="2">#REF!</definedName>
    <definedName name="生产列16" localSheetId="2">#REF!</definedName>
    <definedName name="生产列17" localSheetId="2">#REF!</definedName>
    <definedName name="生产列19" localSheetId="2">#REF!</definedName>
    <definedName name="生产列2" localSheetId="2">#REF!</definedName>
    <definedName name="生产列20" localSheetId="2">#REF!</definedName>
    <definedName name="生产列3" localSheetId="2">#REF!</definedName>
    <definedName name="生产列4" localSheetId="2">#REF!</definedName>
    <definedName name="生产列5" localSheetId="2">#REF!</definedName>
    <definedName name="生产列6" localSheetId="2">#REF!</definedName>
    <definedName name="生产列7" localSheetId="2">#REF!</definedName>
    <definedName name="生产列8" localSheetId="2">#REF!</definedName>
    <definedName name="生产列9" localSheetId="2">#REF!</definedName>
    <definedName name="生产期" localSheetId="2">#REF!</definedName>
    <definedName name="生产期1" localSheetId="2">#REF!</definedName>
    <definedName name="生产期11" localSheetId="2">#REF!</definedName>
    <definedName name="生产期15" localSheetId="2">#REF!</definedName>
    <definedName name="生产期16" localSheetId="2">#REF!</definedName>
    <definedName name="生产期17" localSheetId="2">#REF!</definedName>
    <definedName name="生产期19" localSheetId="2">#REF!</definedName>
    <definedName name="生产期2" localSheetId="2">#REF!</definedName>
    <definedName name="生产期20" localSheetId="2">#REF!</definedName>
    <definedName name="生产期3" localSheetId="2">#REF!</definedName>
    <definedName name="生产期4" localSheetId="2">#REF!</definedName>
    <definedName name="生产期5" localSheetId="2">#REF!</definedName>
    <definedName name="生产期6" localSheetId="2">#REF!</definedName>
    <definedName name="生产期7" localSheetId="2">#REF!</definedName>
    <definedName name="生产期8" localSheetId="2">#REF!</definedName>
    <definedName name="生产期9" localSheetId="2">#REF!</definedName>
    <definedName name="生产设备" localSheetId="2">#REF!</definedName>
    <definedName name="食堂" localSheetId="2">#REF!</definedName>
    <definedName name="收入、成本配比分析测试表" localSheetId="2">#REF!</definedName>
    <definedName name="速_动_资_产93" localSheetId="2">'[34]M-5A'!$B$14</definedName>
    <definedName name="速_动_资_产94" localSheetId="2">'[34]M-5A'!$C$14</definedName>
    <definedName name="速_动_资_产95" localSheetId="2">'[34]M-5A'!$D$14</definedName>
    <definedName name="所有" localSheetId="2">#REF!</definedName>
    <definedName name="投资收益明细表" localSheetId="2">#REF!</definedName>
    <definedName name="未交税金明细表" localSheetId="2">#REF!</definedName>
    <definedName name="无对应明细表的报表项目" localSheetId="2">#REF!</definedName>
    <definedName name="无形资产明细表" localSheetId="2">#REF!</definedName>
    <definedName name="银行存款明细表" localSheetId="2">'[37]银行存款明细表'!$A$3:$O$31</definedName>
    <definedName name="引出明细帐" localSheetId="2">#REF!</definedName>
    <definedName name="盈余公积明细表" localSheetId="2">#REF!</definedName>
    <definedName name="盈余公积审计程序表" localSheetId="2">#REF!</definedName>
    <definedName name="营业费用明细表" localSheetId="2">#REF!</definedName>
    <definedName name="营业收入及营业成本审定表" localSheetId="2">#REF!</definedName>
    <definedName name="营业外收入明细表" localSheetId="2">#REF!</definedName>
    <definedName name="营业外支出明细表" localSheetId="2">#REF!</definedName>
    <definedName name="应付福利费审计程序表" localSheetId="2">#REF!</definedName>
    <definedName name="应付工资审计程序表" localSheetId="2">#REF!</definedName>
    <definedName name="应付股利明细表" localSheetId="2">#REF!</definedName>
    <definedName name="应付股利审定表" localSheetId="2">#REF!</definedName>
    <definedName name="应付股利审计程序表" localSheetId="2">#REF!</definedName>
    <definedName name="应付票据明细表" localSheetId="2">#REF!</definedName>
    <definedName name="应付票据审定表" localSheetId="2">#REF!</definedName>
    <definedName name="应付票据审计程序表" localSheetId="2">#REF!</definedName>
    <definedName name="应付债券明细表" localSheetId="2">#REF!</definedName>
    <definedName name="应付债券审定表" localSheetId="2">#REF!</definedName>
    <definedName name="应付债券审计程序表" localSheetId="2">#REF!</definedName>
    <definedName name="应付帐款大额款项审查记录" localSheetId="2">#REF!</definedName>
    <definedName name="应付帐款函询统计表" localSheetId="2">#REF!</definedName>
    <definedName name="应付帐款明细表" localSheetId="2">#REF!</definedName>
    <definedName name="应付帐款审定表" localSheetId="2">#REF!</definedName>
    <definedName name="应付帐款审计程序表" localSheetId="2">#REF!</definedName>
    <definedName name="应交税金审定表" localSheetId="2">#REF!</definedName>
    <definedName name="应交税金审计程序表" localSheetId="2">#REF!</definedName>
    <definedName name="应交增值税明细帐" localSheetId="2">#REF!</definedName>
    <definedName name="应收补贴款明细表" localSheetId="2">#REF!</definedName>
    <definedName name="应收股利明细表" localSheetId="2">#REF!</definedName>
    <definedName name="应收利息明细表" localSheetId="2">#REF!</definedName>
    <definedName name="应收帐款93期初" localSheetId="2">'[34]企业表一'!$C$6</definedName>
    <definedName name="应收帐款93期末" localSheetId="2">'[34]企业表一'!$D$6</definedName>
    <definedName name="应收帐款94期初" localSheetId="2">'[34]企业表一'!$E$6</definedName>
    <definedName name="应收帐款94期末" localSheetId="2">'[34]企业表一'!$F$6</definedName>
    <definedName name="应收帐款95期初" localSheetId="2">'[34]企业表一'!$G$6</definedName>
    <definedName name="应收帐款95期末" localSheetId="2">'[34]企业表一'!$H$6</definedName>
    <definedName name="应收帐款明细表" localSheetId="2">#REF!</definedName>
    <definedName name="预付帐款明细表" localSheetId="2">#REF!</definedName>
    <definedName name="预收货款明细表" localSheetId="2">#REF!</definedName>
    <definedName name="预收帐款大额款项审查记录" localSheetId="2">#REF!</definedName>
    <definedName name="预收帐款函询统计表" localSheetId="2">#REF!</definedName>
    <definedName name="预收帐款明细表" localSheetId="2">#REF!</definedName>
    <definedName name="预收帐款审定表" localSheetId="2">#REF!</definedName>
    <definedName name="预收帐款审计程序表" localSheetId="2">#REF!</definedName>
    <definedName name="预提费用明细表" localSheetId="2">#REF!</definedName>
    <definedName name="预提费用审定表" localSheetId="2">#REF!</definedName>
    <definedName name="预提费用审计程序表" localSheetId="2">#REF!</definedName>
    <definedName name="在建工程明细表" localSheetId="2">#REF!</definedName>
    <definedName name="增值税测试表" localSheetId="2">#REF!</definedName>
    <definedName name="债券" localSheetId="2">'[24]流资汇总'!$C$39</definedName>
    <definedName name="债券计算表" localSheetId="2">'[33]分类汇总(合并用)'!$A$33:$N$76</definedName>
    <definedName name="长短期借款审定表" localSheetId="2">#REF!</definedName>
    <definedName name="长短期借款审计程序表" localSheetId="2">#REF!</definedName>
    <definedName name="长期待摊费用明细表" localSheetId="2">#REF!</definedName>
    <definedName name="长期股票投资明细表_成本法_" localSheetId="2">#REF!</definedName>
    <definedName name="长期股权投资明细表_权益法_" localSheetId="2">#REF!</definedName>
    <definedName name="长期借款明细表" localSheetId="2">#REF!</definedName>
    <definedName name="长期应付款明细表" localSheetId="2">#REF!</definedName>
    <definedName name="长期应付款审定表" localSheetId="2">#REF!</definedName>
    <definedName name="长期应付款审计程序表" localSheetId="2">#REF!</definedName>
    <definedName name="长期债券投资明细表" localSheetId="2">#REF!</definedName>
    <definedName name="制造费用审定表" localSheetId="2">#REF!</definedName>
    <definedName name="制造费用审计程序表" localSheetId="2">#REF!</definedName>
    <definedName name="主营业务收入审计程序表" localSheetId="2">#REF!</definedName>
    <definedName name="主营业务收入与成本明细表" localSheetId="2">#REF!</definedName>
    <definedName name="主营业务税金及附加明细表" localSheetId="2">#REF!</definedName>
    <definedName name="住房周转金明细表" localSheetId="2">#REF!</definedName>
    <definedName name="住房周转金审定表" localSheetId="2">#REF!</definedName>
    <definedName name="住房周转金审计程序表" localSheetId="2">#REF!</definedName>
    <definedName name="资本公积明细表" localSheetId="2">#REF!</definedName>
    <definedName name="资本公积审计程序表" localSheetId="2">#REF!</definedName>
    <definedName name="资产合计93期初" localSheetId="2">'[34]企业表一'!$C$14</definedName>
    <definedName name="资产合计93期末" localSheetId="2">'[34]企业表一'!$D$14</definedName>
    <definedName name="资产合计94期初" localSheetId="2">'[34]企业表一'!$E$14</definedName>
    <definedName name="资产合计94期末" localSheetId="2">'[34]企业表一'!$F$14</definedName>
    <definedName name="资产合计95期初" localSheetId="2">'[34]企业表一'!$G$14</definedName>
    <definedName name="资产合计95期末" localSheetId="2">'[34]企业表一'!$H$14</definedName>
    <definedName name="전" localSheetId="2">#REF!</definedName>
    <definedName name="주택사업본부" localSheetId="2">#REF!</definedName>
    <definedName name="철구사업본부" localSheetId="2">#REF!</definedName>
    <definedName name="__AA1" localSheetId="5">'[24]分类汇总(合并用)'!#REF!</definedName>
    <definedName name="__BZ1" localSheetId="5">'[24]分类汇总(合并用)'!$E$11</definedName>
    <definedName name="__h1" localSheetId="5">'[24]现金'!$A$26</definedName>
    <definedName name="_AA1" localSheetId="5">'[24]分类汇总(合并用)'!#REF!</definedName>
    <definedName name="_BZ1" localSheetId="5">'[24]分类汇总(合并用)'!$E$11</definedName>
    <definedName name="_h1" localSheetId="5">'[24]现金'!$A$26</definedName>
    <definedName name="a" localSheetId="5">'[24]分类汇总(合并用)'!$A$2:$D$39</definedName>
    <definedName name="aa" localSheetId="5">'[24]分类汇总(合并用)'!#REF!</definedName>
    <definedName name="AA1" localSheetId="5">'[24]分类汇总(合并用)'!#REF!</definedName>
    <definedName name="as" localSheetId="5">#REF!</definedName>
    <definedName name="bb" localSheetId="5">'[24]银行存款'!$C$31</definedName>
    <definedName name="BH" localSheetId="5">'[24]分类汇总(合并用)'!$E$2</definedName>
    <definedName name="BS" localSheetId="5">'[24]分类汇总(合并用)'!$A$4:$J$57</definedName>
    <definedName name="BSCS" localSheetId="5">'[24]分类汇总(合并用)'!$A$61:$J$112</definedName>
    <definedName name="BSCSP2" localSheetId="5">'[24]分类汇总(合并用)'!$V$33:$AF$76</definedName>
    <definedName name="BSP2" localSheetId="5">'[24]分类汇总(合并用)'!$A$33:$N$76</definedName>
    <definedName name="BZ" localSheetId="5">'[24]分类汇总(合并用)'!$E$11</definedName>
    <definedName name="BZ_DY" localSheetId="5">'[24]分类汇总(合并用)'!$A$1</definedName>
    <definedName name="BZ1" localSheetId="5">'[24]分类汇总(合并用)'!$E$11</definedName>
    <definedName name="DCF打印" localSheetId="5">'[24]分类汇总(合并用)'!$B$1:$T$78</definedName>
    <definedName name="dd" localSheetId="5">'[24]现金'!$C$39</definedName>
    <definedName name="DWMC" localSheetId="5">'[24]分类汇总(合并用)'!$A$3</definedName>
    <definedName name="eve" localSheetId="5">'[24]流资汇总'!$C$39</definedName>
    <definedName name="FANWEI1" localSheetId="5">'[24]分类汇总'!$C$4:$C$101</definedName>
    <definedName name="ff" localSheetId="5">'[24]现金'!$A$26</definedName>
    <definedName name="fix2000.dbf" localSheetId="5">#REF!</definedName>
    <definedName name="fixlj2000.dbf" localSheetId="5">#REF!</definedName>
    <definedName name="GGSQ" localSheetId="5">'[24]分类汇总(合并用)'!$C$11</definedName>
    <definedName name="h1" localSheetId="5">'[24]现金'!$A$26</definedName>
    <definedName name="hh" localSheetId="5">'[24]现金'!$A$15</definedName>
    <definedName name="hjp" localSheetId="5">'[24]现金'!$A$15</definedName>
    <definedName name="hxy" localSheetId="5">'[24]流资汇总'!$C$39</definedName>
    <definedName name="INPUTGRID" localSheetId="5">#REF!</definedName>
    <definedName name="IOU" localSheetId="5">'[24]分类汇总(合并用)'!$H$3</definedName>
    <definedName name="IS" localSheetId="5">'[24]分类汇总(合并用)'!$A$5:$N$37</definedName>
    <definedName name="ISCS" localSheetId="5">'[24]分类汇总(合并用)'!$A$41:$N$72</definedName>
    <definedName name="ISCSP" localSheetId="5">'[24]分类汇总(合并用)'!$A$85:$N$113</definedName>
    <definedName name="ISP" localSheetId="5">'[24]分类汇总(合并用)'!$A$1:$N$29</definedName>
    <definedName name="JZRQ" localSheetId="5">'[24]分类汇总(合并用)'!$B$11</definedName>
    <definedName name="KMDM" localSheetId="5">#REF!</definedName>
    <definedName name="LASTCOLUMNCELL" localSheetId="5">#REF!</definedName>
    <definedName name="lll" localSheetId="5">'[24]流资汇总'!$C$39</definedName>
    <definedName name="NUM_DOCS" localSheetId="5">#REF!</definedName>
    <definedName name="p" localSheetId="5">#REF!</definedName>
    <definedName name="PARTNERS_INITIALS" localSheetId="5">#REF!</definedName>
    <definedName name="Print_Area_MI" localSheetId="5">#REF!</definedName>
    <definedName name="QGGS" localSheetId="5">'[24]分类汇总(合并用)'!$D$11</definedName>
    <definedName name="QQ" localSheetId="5">'[29]分类汇总(合并用)'!$D$11</definedName>
    <definedName name="RQ" localSheetId="5">'[24]分类汇总(合并用)'!$E$17</definedName>
    <definedName name="sheet_name" localSheetId="5">#REF!</definedName>
    <definedName name="sheet1" localSheetId="5">'[24]分类汇总(合并用)'!$B$1:$M$41</definedName>
    <definedName name="sheet2" localSheetId="5">'[24]分类汇总(合并用)'!$B$1:$AE$87</definedName>
    <definedName name="sheet3" localSheetId="5">'[24]分类汇总(合并用)'!$B$1:$AE$88</definedName>
    <definedName name="sheet4" localSheetId="5">'[24]分类汇总(合并用)'!$B$1:$AE$97</definedName>
    <definedName name="sheet5" localSheetId="5">'[24]分类汇总(合并用)'!$B$1:$AE$97</definedName>
    <definedName name="sheet6" localSheetId="5">'[24]分类汇总(合并用)'!$B$1:$AE$97</definedName>
    <definedName name="sheet7" localSheetId="5">'[24]分类汇总(合并用)'!$B$1:$AE$97</definedName>
    <definedName name="ss" localSheetId="5">'[24]现金'!$A$15</definedName>
    <definedName name="table_name" localSheetId="5">#REF!</definedName>
    <definedName name="TOTALS" localSheetId="5">#REF!</definedName>
    <definedName name="UFPrn20010103130336" localSheetId="5">'[24]分类汇总(合并用)'!$A$1:$H$57</definedName>
    <definedName name="UFPrn20011013195712" localSheetId="5">#REF!</definedName>
    <definedName name="UFPrn20030110094427" localSheetId="5">#REF!</definedName>
    <definedName name="valid" localSheetId="5">'[31]审计调整'!$M$8:$M$9</definedName>
    <definedName name="VALID01234" localSheetId="5">#REF!,#REF!</definedName>
    <definedName name="Wedge" localSheetId="5">'[24]分类汇总(合并用)'!$A$1:$R$65</definedName>
    <definedName name="Work_Program_By_Area_List" localSheetId="5">'[24]分类汇总(合并用)'!#REF!</definedName>
    <definedName name="XZHRQ" localSheetId="5">'[24]分类汇总(合并用)'!$E$18</definedName>
    <definedName name="zjgch2000.dbf" localSheetId="5">#REF!</definedName>
    <definedName name="阿" localSheetId="5">#REF!</definedName>
    <definedName name="办公设备" localSheetId="5">'[32]办公设备'!#REF!</definedName>
    <definedName name="表" localSheetId="5">'[33]分类汇总(合并用)'!$A$4:$J$57</definedName>
    <definedName name="补贴收入明细表" localSheetId="5">#REF!</definedName>
    <definedName name="财务费用明细表" localSheetId="5">#REF!</definedName>
    <definedName name="查验城建税、教育费附加测试表" localSheetId="5">#REF!</definedName>
    <definedName name="查验其他税金测试表" localSheetId="5">#REF!</definedName>
    <definedName name="查验营业税、消费税测试表" localSheetId="5">#REF!</definedName>
    <definedName name="持有至到位投资" localSheetId="5">'[33]分类汇总(合并用)'!$E$11</definedName>
    <definedName name="存货93期初" localSheetId="5">'[34]企业表一'!$C$7</definedName>
    <definedName name="存货93期末" localSheetId="5">'[34]企业表一'!$D$7</definedName>
    <definedName name="存货94期初" localSheetId="5">'[34]企业表一'!$E$7</definedName>
    <definedName name="存货94期末" localSheetId="5">'[34]企业表一'!$F$7</definedName>
    <definedName name="存货95期初" localSheetId="5">'[34]企业表一'!$G$7</definedName>
    <definedName name="存货95期末" localSheetId="5">'[34]企业表一'!$H$7</definedName>
    <definedName name="存货明细表" localSheetId="5">#REF!</definedName>
    <definedName name="待处理固定资产净损失明细表" localSheetId="5">#REF!</definedName>
    <definedName name="待处理流动资产净损失明细表" localSheetId="5">#REF!</definedName>
    <definedName name="待摊费用明细表" localSheetId="5">#REF!</definedName>
    <definedName name="当前明细帐" localSheetId="5">#REF!</definedName>
    <definedName name="递延税款审定表" localSheetId="5">#REF!</definedName>
    <definedName name="递延税款审计程序表" localSheetId="5">#REF!</definedName>
    <definedName name="短期借款明细表" localSheetId="5">#REF!</definedName>
    <definedName name="短期投资_其他_明细表" localSheetId="5">#REF!</definedName>
    <definedName name="短期投资_债券_明细表" localSheetId="5">#REF!</definedName>
    <definedName name="短期投资跌价损失准备明细表" localSheetId="5">#REF!</definedName>
    <definedName name="房屋建筑物" localSheetId="5">#REF!</definedName>
    <definedName name="负债合计93期末" localSheetId="5">'[34]企业表一'!$D$17</definedName>
    <definedName name="负债合计94期末" localSheetId="5">'[34]企业表一'!$F$17</definedName>
    <definedName name="负债合计95期末" localSheetId="5">'[34]企业表一'!$H$17</definedName>
    <definedName name="工程物资明细表" localSheetId="5">#REF!</definedName>
    <definedName name="股本明细表" localSheetId="5">#REF!</definedName>
    <definedName name="股本审计程序表" localSheetId="5">#REF!</definedName>
    <definedName name="固定资产及累计折旧明细帐" localSheetId="5">#REF!</definedName>
    <definedName name="固定资产原值明细表" localSheetId="5">#REF!</definedName>
    <definedName name="管理费用明细表" localSheetId="5">#REF!</definedName>
    <definedName name="合并价差明细表" localSheetId="5">#REF!</definedName>
    <definedName name="核算项目余额表" localSheetId="5">#REF!</definedName>
    <definedName name="汇率" localSheetId="5">#REF!</definedName>
    <definedName name="机器设备" localSheetId="5">#REF!</definedName>
    <definedName name="吉" localSheetId="5">#REF!</definedName>
    <definedName name="吉分录" localSheetId="5">#REF!</definedName>
    <definedName name="交通工具" localSheetId="5">'[32]交通工具'!#REF!</definedName>
    <definedName name="借款利息测算表" localSheetId="5">#REF!</definedName>
    <definedName name="净_利_润93" localSheetId="5">'[34]M-5C'!$B$24</definedName>
    <definedName name="净_利_润94" localSheetId="5">'[34]M-5C'!$D$24</definedName>
    <definedName name="净_利_润95" localSheetId="5">'[34]M-5C'!$F$24</definedName>
    <definedName name="净资产合计93期初" localSheetId="5">'[34]企业表一'!$C$20</definedName>
    <definedName name="净资产合计93期末" localSheetId="5">'[34]企业表一'!$D$20</definedName>
    <definedName name="净资产合计94期初" localSheetId="5">'[34]企业表一'!$E$20</definedName>
    <definedName name="净资产合计94期末" localSheetId="5">'[34]企业表一'!$F$20</definedName>
    <definedName name="净资产合计95期初" localSheetId="5">'[34]企业表一'!$G$20</definedName>
    <definedName name="净资产合计95期末" localSheetId="5">'[34]企业表一'!$H$20</definedName>
    <definedName name="开办费明细表" localSheetId="5">#REF!</definedName>
    <definedName name="累计折旧明细表" localSheetId="5">#REF!</definedName>
    <definedName name="利_润_总_额93" localSheetId="5">'[34]M-5A'!$B$10</definedName>
    <definedName name="利_润_总_额94" localSheetId="5">'[34]M-5A'!$C$10</definedName>
    <definedName name="利_润_总_额95" localSheetId="5">'[34]M-5A'!$D$10</definedName>
    <definedName name="利润分配审计程序表" localSheetId="5">#REF!</definedName>
    <definedName name="流_动_资_产93" localSheetId="5">'[34]M-5A'!$B$15</definedName>
    <definedName name="流_动_资_产94" localSheetId="5">'[34]M-5A'!$C$15</definedName>
    <definedName name="流_动_资_产95" localSheetId="5">'[34]M-5A'!$D$15</definedName>
    <definedName name="流动负债93期末" localSheetId="5">'[34]企业表一'!$D$15</definedName>
    <definedName name="流动负债94期末" localSheetId="5">'[34]企业表一'!$F$15</definedName>
    <definedName name="流动负债95期末" localSheetId="5">'[34]企业表一'!$H$15</definedName>
    <definedName name="毛利分析测试表" localSheetId="5">#REF!</definedName>
    <definedName name="明细分类账" localSheetId="5">#REF!</definedName>
    <definedName name="内部往来_北协公司" localSheetId="5">'[24]汇总表'!#REF!</definedName>
    <definedName name="期货会员资格投资明细表" localSheetId="5">#REF!</definedName>
    <definedName name="其他" localSheetId="5">#REF!</definedName>
    <definedName name="其他货币资金明细表" localSheetId="5">#REF!</definedName>
    <definedName name="其他未交款明细表" localSheetId="5">#REF!</definedName>
    <definedName name="其他业务利润明细表" localSheetId="5">#REF!</definedName>
    <definedName name="其他应付款大额款项审查记录" localSheetId="5">#REF!</definedName>
    <definedName name="其他应付款函询统计表" localSheetId="5">#REF!</definedName>
    <definedName name="其他应付款明细表" localSheetId="5">#REF!</definedName>
    <definedName name="其他应付款审定表" localSheetId="5">#REF!</definedName>
    <definedName name="其他应付款审计程序表" localSheetId="5">#REF!</definedName>
    <definedName name="其他应交款审定表" localSheetId="5">#REF!</definedName>
    <definedName name="其他应交款审计程序表" localSheetId="5">#REF!</definedName>
    <definedName name="其他应收款明细表" localSheetId="5">#REF!</definedName>
    <definedName name="其他长期负债明细表" localSheetId="5">#REF!</definedName>
    <definedName name="其他长期股权投资明细表_成本法_" localSheetId="5">#REF!</definedName>
    <definedName name="其他长期债权投资明细表" localSheetId="5">#REF!</definedName>
    <definedName name="其他资产（开办费除外）明细表" localSheetId="5">#REF!</definedName>
    <definedName name="设备" localSheetId="5">'[24]分类汇总(合并用)'!$A$1:$N$23</definedName>
    <definedName name="生产成本及销售成本倒轧表" localSheetId="5">#REF!</definedName>
    <definedName name="生产成本审定表" localSheetId="5">#REF!</definedName>
    <definedName name="生产成本审计程序表" localSheetId="5">#REF!</definedName>
    <definedName name="生产列1" localSheetId="5">#REF!</definedName>
    <definedName name="生产列11" localSheetId="5">#REF!</definedName>
    <definedName name="生产列15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5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生产设备" localSheetId="5">#REF!</definedName>
    <definedName name="食堂" localSheetId="5">#REF!</definedName>
    <definedName name="收入、成本配比分析测试表" localSheetId="5">#REF!</definedName>
    <definedName name="速_动_资_产93" localSheetId="5">'[34]M-5A'!$B$14</definedName>
    <definedName name="速_动_资_产94" localSheetId="5">'[34]M-5A'!$C$14</definedName>
    <definedName name="速_动_资_产95" localSheetId="5">'[34]M-5A'!$D$14</definedName>
    <definedName name="所有" localSheetId="5">#REF!</definedName>
    <definedName name="投资收益明细表" localSheetId="5">#REF!</definedName>
    <definedName name="未交税金明细表" localSheetId="5">#REF!</definedName>
    <definedName name="无对应明细表的报表项目" localSheetId="5">#REF!</definedName>
    <definedName name="无形资产明细表" localSheetId="5">#REF!</definedName>
    <definedName name="银行存款明细表" localSheetId="5">'[37]银行存款明细表'!$A$3:$O$31</definedName>
    <definedName name="引出明细帐" localSheetId="5">#REF!</definedName>
    <definedName name="盈余公积明细表" localSheetId="5">#REF!</definedName>
    <definedName name="盈余公积审计程序表" localSheetId="5">#REF!</definedName>
    <definedName name="营业费用明细表" localSheetId="5">#REF!</definedName>
    <definedName name="营业收入及营业成本审定表" localSheetId="5">#REF!</definedName>
    <definedName name="营业外收入明细表" localSheetId="5">#REF!</definedName>
    <definedName name="营业外支出明细表" localSheetId="5">#REF!</definedName>
    <definedName name="应付福利费审计程序表" localSheetId="5">#REF!</definedName>
    <definedName name="应付工资审计程序表" localSheetId="5">#REF!</definedName>
    <definedName name="应付股利明细表" localSheetId="5">#REF!</definedName>
    <definedName name="应付股利审定表" localSheetId="5">#REF!</definedName>
    <definedName name="应付股利审计程序表" localSheetId="5">#REF!</definedName>
    <definedName name="应付票据明细表" localSheetId="5">#REF!</definedName>
    <definedName name="应付票据审定表" localSheetId="5">#REF!</definedName>
    <definedName name="应付票据审计程序表" localSheetId="5">#REF!</definedName>
    <definedName name="应付债券明细表" localSheetId="5">#REF!</definedName>
    <definedName name="应付债券审定表" localSheetId="5">#REF!</definedName>
    <definedName name="应付债券审计程序表" localSheetId="5">#REF!</definedName>
    <definedName name="应付帐款大额款项审查记录" localSheetId="5">#REF!</definedName>
    <definedName name="应付帐款函询统计表" localSheetId="5">#REF!</definedName>
    <definedName name="应付帐款明细表" localSheetId="5">#REF!</definedName>
    <definedName name="应付帐款审定表" localSheetId="5">#REF!</definedName>
    <definedName name="应付帐款审计程序表" localSheetId="5">#REF!</definedName>
    <definedName name="应交税金审定表" localSheetId="5">#REF!</definedName>
    <definedName name="应交税金审计程序表" localSheetId="5">#REF!</definedName>
    <definedName name="应交增值税明细帐" localSheetId="5">#REF!</definedName>
    <definedName name="应收补贴款明细表" localSheetId="5">#REF!</definedName>
    <definedName name="应收股利明细表" localSheetId="5">#REF!</definedName>
    <definedName name="应收利息明细表" localSheetId="5">#REF!</definedName>
    <definedName name="应收帐款93期初" localSheetId="5">'[34]企业表一'!$C$6</definedName>
    <definedName name="应收帐款93期末" localSheetId="5">'[34]企业表一'!$D$6</definedName>
    <definedName name="应收帐款94期初" localSheetId="5">'[34]企业表一'!$E$6</definedName>
    <definedName name="应收帐款94期末" localSheetId="5">'[34]企业表一'!$F$6</definedName>
    <definedName name="应收帐款95期初" localSheetId="5">'[34]企业表一'!$G$6</definedName>
    <definedName name="应收帐款95期末" localSheetId="5">'[34]企业表一'!$H$6</definedName>
    <definedName name="应收帐款明细表" localSheetId="5">#REF!</definedName>
    <definedName name="预付帐款明细表" localSheetId="5">#REF!</definedName>
    <definedName name="预收货款明细表" localSheetId="5">#REF!</definedName>
    <definedName name="预收帐款大额款项审查记录" localSheetId="5">#REF!</definedName>
    <definedName name="预收帐款函询统计表" localSheetId="5">#REF!</definedName>
    <definedName name="预收帐款明细表" localSheetId="5">#REF!</definedName>
    <definedName name="预收帐款审定表" localSheetId="5">#REF!</definedName>
    <definedName name="预收帐款审计程序表" localSheetId="5">#REF!</definedName>
    <definedName name="预提费用明细表" localSheetId="5">#REF!</definedName>
    <definedName name="预提费用审定表" localSheetId="5">#REF!</definedName>
    <definedName name="预提费用审计程序表" localSheetId="5">#REF!</definedName>
    <definedName name="在建工程明细表" localSheetId="5">#REF!</definedName>
    <definedName name="增值税测试表" localSheetId="5">#REF!</definedName>
    <definedName name="债券" localSheetId="5">'[24]流资汇总'!$C$39</definedName>
    <definedName name="债券计算表" localSheetId="5">'[33]分类汇总(合并用)'!$A$33:$N$76</definedName>
    <definedName name="长短期借款审定表" localSheetId="5">#REF!</definedName>
    <definedName name="长短期借款审计程序表" localSheetId="5">#REF!</definedName>
    <definedName name="长期待摊费用明细表" localSheetId="5">#REF!</definedName>
    <definedName name="长期股票投资明细表_成本法_" localSheetId="5">#REF!</definedName>
    <definedName name="长期股权投资明细表_权益法_" localSheetId="5">#REF!</definedName>
    <definedName name="长期借款明细表" localSheetId="5">#REF!</definedName>
    <definedName name="长期应付款明细表" localSheetId="5">#REF!</definedName>
    <definedName name="长期应付款审定表" localSheetId="5">#REF!</definedName>
    <definedName name="长期应付款审计程序表" localSheetId="5">#REF!</definedName>
    <definedName name="长期债券投资明细表" localSheetId="5">#REF!</definedName>
    <definedName name="制造费用审定表" localSheetId="5">#REF!</definedName>
    <definedName name="制造费用审计程序表" localSheetId="5">#REF!</definedName>
    <definedName name="主营业务收入审计程序表" localSheetId="5">#REF!</definedName>
    <definedName name="主营业务收入与成本明细表" localSheetId="5">#REF!</definedName>
    <definedName name="主营业务税金及附加明细表" localSheetId="5">#REF!</definedName>
    <definedName name="住房周转金明细表" localSheetId="5">#REF!</definedName>
    <definedName name="住房周转金审定表" localSheetId="5">#REF!</definedName>
    <definedName name="住房周转金审计程序表" localSheetId="5">#REF!</definedName>
    <definedName name="资本公积明细表" localSheetId="5">#REF!</definedName>
    <definedName name="资本公积审计程序表" localSheetId="5">#REF!</definedName>
    <definedName name="资产合计93期初" localSheetId="5">'[34]企业表一'!$C$14</definedName>
    <definedName name="资产合计93期末" localSheetId="5">'[34]企业表一'!$D$14</definedName>
    <definedName name="资产合计94期初" localSheetId="5">'[34]企业表一'!$E$14</definedName>
    <definedName name="资产合计94期末" localSheetId="5">'[34]企业表一'!$F$14</definedName>
    <definedName name="资产合计95期初" localSheetId="5">'[34]企业表一'!$G$14</definedName>
    <definedName name="资产合计95期末" localSheetId="5">'[34]企业表一'!$H$14</definedName>
    <definedName name="전" localSheetId="5">#REF!</definedName>
    <definedName name="주택사업본부" localSheetId="5">#REF!</definedName>
    <definedName name="철구사업본부" localSheetId="5">#REF!</definedName>
    <definedName name="_xlnm.Print_Area" localSheetId="5">'现金流量表(附表-(间接)21'!$A$50:$D$95</definedName>
    <definedName name="_xlnm.Print_Area" localSheetId="6">'损益表 (21)'!$A$1:$H$111</definedName>
    <definedName name="_xlnm.Print_Titles" localSheetId="6">'损益表 (21)'!$1:$4</definedName>
    <definedName name="_xlnm.Print_Area" localSheetId="0">'资产负债表'!$A$1:$H$37</definedName>
    <definedName name="_xlnm.Print_Area" localSheetId="1">'利润表'!$A$1:$H$33</definedName>
  </definedNames>
  <calcPr fullCalcOnLoad="1"/>
</workbook>
</file>

<file path=xl/sharedStrings.xml><?xml version="1.0" encoding="utf-8"?>
<sst xmlns="http://schemas.openxmlformats.org/spreadsheetml/2006/main" count="1058" uniqueCount="764">
  <si>
    <t>江  西  省  农  村  信  用  社  资  产  负  债  表</t>
  </si>
  <si>
    <t>编制单位：江西铜鼓农村商业银行股份有限公司                             报表类型:单币种人民币报表　　　　　 年报：2021年01月-2021年12月</t>
  </si>
  <si>
    <t>单位：元      币种：人民币(CNY)</t>
  </si>
  <si>
    <t>项      目</t>
  </si>
  <si>
    <t>行次</t>
  </si>
  <si>
    <t>年初余额</t>
  </si>
  <si>
    <t>年末余额</t>
  </si>
  <si>
    <t>资  产：</t>
  </si>
  <si>
    <t>负  债：</t>
  </si>
  <si>
    <t>现金及存放中央银行款项</t>
  </si>
  <si>
    <t>向中央银行借款</t>
  </si>
  <si>
    <t>存放联行款项</t>
  </si>
  <si>
    <t>联行存放款项</t>
  </si>
  <si>
    <t>存放同业款项</t>
  </si>
  <si>
    <t>同业及其他金融机构存放款项</t>
  </si>
  <si>
    <t>贵金属</t>
  </si>
  <si>
    <t>拆入资金</t>
  </si>
  <si>
    <t>拆出资金</t>
  </si>
  <si>
    <t>交易性金融负债</t>
  </si>
  <si>
    <t>衍生金融资产</t>
  </si>
  <si>
    <t>衍生金融负债</t>
  </si>
  <si>
    <t>买入返售金融资产</t>
  </si>
  <si>
    <t>卖出回购金融资产款</t>
  </si>
  <si>
    <t>发放贷款和垫款</t>
  </si>
  <si>
    <t>吸收存款</t>
  </si>
  <si>
    <t>金融投资：</t>
  </si>
  <si>
    <t>应付职工薪酬</t>
  </si>
  <si>
    <t>　交易性金融资产</t>
  </si>
  <si>
    <t>应交税费</t>
  </si>
  <si>
    <t>　债权投资</t>
  </si>
  <si>
    <t>租赁负债</t>
  </si>
  <si>
    <t>　其他债权投资</t>
  </si>
  <si>
    <t>预计负债</t>
  </si>
  <si>
    <t>　其他权益工具投资</t>
  </si>
  <si>
    <t>应付债券</t>
  </si>
  <si>
    <t>长期股权投资</t>
  </si>
  <si>
    <t>递延所得税负债</t>
  </si>
  <si>
    <t>投资性房地产</t>
  </si>
  <si>
    <t>其他负债</t>
  </si>
  <si>
    <t>固定资产</t>
  </si>
  <si>
    <t>负债总计</t>
  </si>
  <si>
    <t>在建工程</t>
  </si>
  <si>
    <t>所有者权益：</t>
  </si>
  <si>
    <t>使用权资产</t>
  </si>
  <si>
    <t>实收资本（股本）</t>
  </si>
  <si>
    <t>无形资产</t>
  </si>
  <si>
    <t>其中：法人股本</t>
  </si>
  <si>
    <t>递延所得税资产</t>
  </si>
  <si>
    <t>　　　自然人股本</t>
  </si>
  <si>
    <t>其他资产</t>
  </si>
  <si>
    <t>其他权益工具</t>
  </si>
  <si>
    <t>资本公积</t>
  </si>
  <si>
    <t>减：库存股</t>
  </si>
  <si>
    <t>其他综合收益</t>
  </si>
  <si>
    <t>盈余公积</t>
  </si>
  <si>
    <t>一般风险准备</t>
  </si>
  <si>
    <t>未分配利润</t>
  </si>
  <si>
    <t>归属于母公司所有者权益合计</t>
  </si>
  <si>
    <t>少数股东权益</t>
  </si>
  <si>
    <t>所有者权益合计</t>
  </si>
  <si>
    <t>资产总计</t>
  </si>
  <si>
    <t>负债及所有者权益总计</t>
  </si>
  <si>
    <t>单位负责人                                 会计机构负责人</t>
  </si>
  <si>
    <t>复核人　             　　　        　　　制表人</t>
  </si>
  <si>
    <t xml:space="preserve"> 第1页；共1页 2022/01/04 09:10:17</t>
  </si>
  <si>
    <t>江  西  省  农  村  信  用  社  利  润  表</t>
  </si>
  <si>
    <t>编制单位：江西铜鼓农村商业银行股份有限公司</t>
  </si>
  <si>
    <t>报表类型:单币种人民币报表　　　　　 年报：2021年01月-2021年12月</t>
  </si>
  <si>
    <t>项目名称</t>
  </si>
  <si>
    <t>上年同期数</t>
  </si>
  <si>
    <t>本年累计数</t>
  </si>
  <si>
    <t>一、营业收入</t>
  </si>
  <si>
    <t>1</t>
  </si>
  <si>
    <t>五、净利润（亏损以“-”号填列）</t>
  </si>
  <si>
    <t>28</t>
  </si>
  <si>
    <t>（一）利息净收入</t>
  </si>
  <si>
    <t>2</t>
  </si>
  <si>
    <t>（一）按经营持续性分类：</t>
  </si>
  <si>
    <t>29</t>
  </si>
  <si>
    <t>利息收入</t>
  </si>
  <si>
    <t>3</t>
  </si>
  <si>
    <t>1.持续经营净利润（净亏损以“-”号填列）</t>
  </si>
  <si>
    <t>30</t>
  </si>
  <si>
    <t>利息支出</t>
  </si>
  <si>
    <t>4</t>
  </si>
  <si>
    <t>2.终止经营净利润（净亏损以“-”号填列）</t>
  </si>
  <si>
    <t>31</t>
  </si>
  <si>
    <t>（二）手续费及佣金净收入</t>
  </si>
  <si>
    <t>5</t>
  </si>
  <si>
    <t>（二）按所有权归属分类：</t>
  </si>
  <si>
    <t>32</t>
  </si>
  <si>
    <t>手续费及佣金收入</t>
  </si>
  <si>
    <t>6</t>
  </si>
  <si>
    <t>1.归属于母公司所有者的净利润（净亏损以“-”号填列）</t>
  </si>
  <si>
    <t>33</t>
  </si>
  <si>
    <t>手续费及佣金支出</t>
  </si>
  <si>
    <t>7</t>
  </si>
  <si>
    <t>2.少数股东损益（净亏损以“-”号填列）</t>
  </si>
  <si>
    <t>34</t>
  </si>
  <si>
    <t>（三）投资收益（损失以“-”号填列）</t>
  </si>
  <si>
    <t>8</t>
  </si>
  <si>
    <t>六、其他综合收益的税后净额</t>
  </si>
  <si>
    <t>35</t>
  </si>
  <si>
    <t>其中：对联营企业和合营企业的投资收益</t>
  </si>
  <si>
    <t>9</t>
  </si>
  <si>
    <t>归属母公司所有者的其他综合收益的税后净额</t>
  </si>
  <si>
    <t>36</t>
  </si>
  <si>
    <t>以摊余成本计量的金融资产终止确认产生的收益（损失以“-”号填列）</t>
  </si>
  <si>
    <t>10</t>
  </si>
  <si>
    <t>（一）不能重分类进损益的其他综合收益</t>
  </si>
  <si>
    <t>37</t>
  </si>
  <si>
    <t>（四）净敞口套期收益（损失以“-”号填列）</t>
  </si>
  <si>
    <t>11</t>
  </si>
  <si>
    <t>1. 重新计量设定受益计划变动额</t>
  </si>
  <si>
    <t>38</t>
  </si>
  <si>
    <t>（五）其他收益</t>
  </si>
  <si>
    <t>12</t>
  </si>
  <si>
    <t>2. 权益法下不能转损益的其他综合收益</t>
  </si>
  <si>
    <t>39</t>
  </si>
  <si>
    <t>（六）公允价值变动收益（损失以“-”号填列）</t>
  </si>
  <si>
    <t>13</t>
  </si>
  <si>
    <t>3. 其他权益工具投资公允价值变动</t>
  </si>
  <si>
    <t>40</t>
  </si>
  <si>
    <t>（七）汇兑收益（损失以“-”号填列）</t>
  </si>
  <si>
    <t>14</t>
  </si>
  <si>
    <t>4. 企业自身信用风险公允价值变动</t>
  </si>
  <si>
    <t>41</t>
  </si>
  <si>
    <t>（八）其他业务收入</t>
  </si>
  <si>
    <t>15</t>
  </si>
  <si>
    <t>（二）将重分类进损益的其他综合收益</t>
  </si>
  <si>
    <t>42</t>
  </si>
  <si>
    <t>（九）资产处置收益（损失以“-”号填列）</t>
  </si>
  <si>
    <t>16</t>
  </si>
  <si>
    <t>1. 权益法下可转损益的其他综合收益</t>
  </si>
  <si>
    <t>43</t>
  </si>
  <si>
    <t>二、营业支出</t>
  </si>
  <si>
    <t>17</t>
  </si>
  <si>
    <t>2. 其他债权投资公允价值变动</t>
  </si>
  <si>
    <t>44</t>
  </si>
  <si>
    <t>（一）税金及附加</t>
  </si>
  <si>
    <t>18</t>
  </si>
  <si>
    <t>3. 金融资产重分类计入其他综合收益的金额</t>
  </si>
  <si>
    <t>45</t>
  </si>
  <si>
    <t>（二）业务及管理费</t>
  </si>
  <si>
    <t>19</t>
  </si>
  <si>
    <t>4. 其他债权投资信用损失准备</t>
  </si>
  <si>
    <t>46</t>
  </si>
  <si>
    <t>（三）信用减值损失</t>
  </si>
  <si>
    <t>20</t>
  </si>
  <si>
    <t>5. 现金流量套期储备</t>
  </si>
  <si>
    <t>47</t>
  </si>
  <si>
    <t>（四）其他资产减值损失</t>
  </si>
  <si>
    <t>21</t>
  </si>
  <si>
    <t>6. 外币财务报表折算差额</t>
  </si>
  <si>
    <t>48</t>
  </si>
  <si>
    <t>（五）其他业务成本</t>
  </si>
  <si>
    <t>22</t>
  </si>
  <si>
    <t>归属于少数股东的其他综合收益的税后净额</t>
  </si>
  <si>
    <t>49</t>
  </si>
  <si>
    <t>三、营业利润（亏损以“-”号填列）</t>
  </si>
  <si>
    <t>23</t>
  </si>
  <si>
    <t>七、综合收益总额</t>
  </si>
  <si>
    <t>50</t>
  </si>
  <si>
    <t>加：营业外收入</t>
  </si>
  <si>
    <t>24</t>
  </si>
  <si>
    <t>归属于母公司所有者的综合收益总额</t>
  </si>
  <si>
    <t>51</t>
  </si>
  <si>
    <t>减：营业外支出</t>
  </si>
  <si>
    <t>25</t>
  </si>
  <si>
    <t>归属于少数股东的综合收益总额</t>
  </si>
  <si>
    <t>52</t>
  </si>
  <si>
    <t>四、利润总额（亏损以“-”号填列）</t>
  </si>
  <si>
    <t>26</t>
  </si>
  <si>
    <t>八、每股收益：</t>
  </si>
  <si>
    <t>53</t>
  </si>
  <si>
    <t>减：所得税费用</t>
  </si>
  <si>
    <t>27</t>
  </si>
  <si>
    <t>（一）基本每股收益</t>
  </si>
  <si>
    <t>54</t>
  </si>
  <si>
    <t>（二）稀释每股收益</t>
  </si>
  <si>
    <t>55</t>
  </si>
  <si>
    <t xml:space="preserve"> 第1页；共1页 2022/01/04 09:11:19</t>
  </si>
  <si>
    <t>现金流量表</t>
  </si>
  <si>
    <t>2021年度</t>
  </si>
  <si>
    <t>单位：元</t>
  </si>
  <si>
    <t>项目</t>
  </si>
  <si>
    <t>上年数</t>
  </si>
  <si>
    <t>本年数</t>
  </si>
  <si>
    <t>一、经营活动产生的现金流量：</t>
  </si>
  <si>
    <t>　　投资支付的现金</t>
  </si>
  <si>
    <t>　　客户存款和同业存放款项净增加额</t>
  </si>
  <si>
    <t>　　购建固定资产、无形资产和其他长期资产支付的现金</t>
  </si>
  <si>
    <t>　　向中央银行借款净增加额</t>
  </si>
  <si>
    <t>　　支付其他与投资活动有关的现金</t>
  </si>
  <si>
    <t>　　向其他金融机构拆入资金净增加额</t>
  </si>
  <si>
    <t>　　　　　　　投资活动现金流出小计</t>
  </si>
  <si>
    <t>　　收取利息、手续费及佣金的现金</t>
  </si>
  <si>
    <t>　　　　　　　投资活动产生的现金流量净额</t>
  </si>
  <si>
    <t>　　回购业务资金净增加额</t>
  </si>
  <si>
    <t>三、筹资活动产生的现金流量：</t>
  </si>
  <si>
    <t>　　收到其他与经营活动有关的现金</t>
  </si>
  <si>
    <t>　　吸收投资收到的现金</t>
  </si>
  <si>
    <t>　　　　　　　　经营活动现金流入小计</t>
  </si>
  <si>
    <t>　　其中：子公司吸收少数股东投资收到的现金</t>
  </si>
  <si>
    <t>　　客户贷款及垫款净增加额</t>
  </si>
  <si>
    <t xml:space="preserve">    取得借款收到的现金</t>
  </si>
  <si>
    <t>　　存放中央银行和同业款项净增加额</t>
  </si>
  <si>
    <t>　　发行债券收到的现金</t>
  </si>
  <si>
    <t>　　为交易目的而持有的金融资产净增加额</t>
  </si>
  <si>
    <t>　　收到其他与筹资活动有关的现金</t>
  </si>
  <si>
    <t>　　拆出资金净增加额</t>
  </si>
  <si>
    <t>　　　　　　　　筹资活动现金流入小计</t>
  </si>
  <si>
    <t>　　返售业务资金净增加额</t>
  </si>
  <si>
    <t>　　偿还债务支付的现金</t>
  </si>
  <si>
    <t>　　支付利息、手续费及佣金的现金</t>
  </si>
  <si>
    <t>　　分配股利、利润或偿付利息支付的现金</t>
  </si>
  <si>
    <t>　　支付给职工以及为职工支付的现金</t>
  </si>
  <si>
    <t>　　其中：子公司支付给少数股东的股利、利润</t>
  </si>
  <si>
    <t>　　支付的各项税费</t>
  </si>
  <si>
    <t>　　支付其他与筹资活动有关的现金</t>
  </si>
  <si>
    <t>　　支付其他与经营活动有关的现金</t>
  </si>
  <si>
    <t>　　　　　　　　筹资活动现金流出小计</t>
  </si>
  <si>
    <t>　　　　　　　　经营活动现金流出小计</t>
  </si>
  <si>
    <t>　　　　　　　　筹资活动产生的现金流量净额</t>
  </si>
  <si>
    <t>　　　　　　　　经营活动产生的现金流量净额</t>
  </si>
  <si>
    <t>四、汇率变动对现金及现金等价物的影响</t>
  </si>
  <si>
    <t>二、投资活动产生的现金流量：</t>
  </si>
  <si>
    <t>五、现金及现金等价物净增加额</t>
  </si>
  <si>
    <t>　　收回投资收到的现金</t>
  </si>
  <si>
    <t>　　加：期初现金及现金等价物余额</t>
  </si>
  <si>
    <t>　　取得投资收益收到的现金</t>
  </si>
  <si>
    <t>六、期末现金及现金等价物余额</t>
  </si>
  <si>
    <t xml:space="preserve">    处置固定资产、无形资产和其他长期资产收回的现金净额</t>
  </si>
  <si>
    <t>　　收到其他与投资活动有关的现金</t>
  </si>
  <si>
    <t>　　　　　　　　投资活动现金流入小计</t>
  </si>
  <si>
    <t>单位负责人</t>
  </si>
  <si>
    <t>会计机构负责人</t>
  </si>
  <si>
    <t>复核人</t>
  </si>
  <si>
    <t xml:space="preserve">     制表人</t>
  </si>
  <si>
    <t>打印时间</t>
  </si>
  <si>
    <t xml:space="preserve"> 09.03.2022　14：50：41</t>
  </si>
  <si>
    <t>江  西  省  农  村  信  用  社 所  有  者  权  益  变  动  表</t>
  </si>
  <si>
    <t/>
  </si>
  <si>
    <t>会合04 表</t>
  </si>
  <si>
    <t>2021年</t>
  </si>
  <si>
    <t>项   目</t>
  </si>
  <si>
    <t xml:space="preserve">行次 </t>
  </si>
  <si>
    <t xml:space="preserve">本期金额 </t>
  </si>
  <si>
    <t xml:space="preserve">上年金额 </t>
  </si>
  <si>
    <t>归属于母公司所有者权益</t>
  </si>
  <si>
    <t xml:space="preserve">实收资本 (或股本) </t>
  </si>
  <si>
    <t xml:space="preserve">减：库存股 </t>
  </si>
  <si>
    <t>其他</t>
  </si>
  <si>
    <t>小计</t>
  </si>
  <si>
    <t>一、上年年末余额</t>
  </si>
  <si>
    <t xml:space="preserve">  加：会计政策变更 </t>
  </si>
  <si>
    <t xml:space="preserve">      前期差错更正</t>
  </si>
  <si>
    <t xml:space="preserve">      其他</t>
  </si>
  <si>
    <t>二、本年年初余额</t>
  </si>
  <si>
    <t>三、本年增减变动金额（减少以“-”号填列）</t>
  </si>
  <si>
    <t>（一）综合收益总额</t>
  </si>
  <si>
    <t>（二）所有者投入和减少资本</t>
  </si>
  <si>
    <t xml:space="preserve">    1．所有者投入的普通股</t>
  </si>
  <si>
    <t xml:space="preserve">    2．其他权益工具持有者投入资本</t>
  </si>
  <si>
    <t xml:space="preserve">    3．股份支付计入所有者权益的金额</t>
  </si>
  <si>
    <t xml:space="preserve">    4．其他</t>
  </si>
  <si>
    <t>（三）专项储备提取和使用</t>
  </si>
  <si>
    <t xml:space="preserve">      1.提取专项储备</t>
  </si>
  <si>
    <t xml:space="preserve">      2.使用专项储备</t>
  </si>
  <si>
    <t>（四）利润分配</t>
  </si>
  <si>
    <t xml:space="preserve">   1．提取盈余公积</t>
  </si>
  <si>
    <t xml:space="preserve">   2．提取一般风险准备</t>
  </si>
  <si>
    <t xml:space="preserve">   3．对所有者（或股东）的分配</t>
  </si>
  <si>
    <t xml:space="preserve">   4．其他</t>
  </si>
  <si>
    <t>（五）所有者权益内部结转</t>
  </si>
  <si>
    <t xml:space="preserve">   1．资本公积转增资本（或股本）</t>
  </si>
  <si>
    <t xml:space="preserve">   2．盈余公积转增资本（或股本）</t>
  </si>
  <si>
    <t xml:space="preserve">   3．盈余公积弥补亏损</t>
  </si>
  <si>
    <t xml:space="preserve">   4．未分配利润转增资本（股本）</t>
  </si>
  <si>
    <t xml:space="preserve">   5．其他</t>
  </si>
  <si>
    <t>（六）其他</t>
  </si>
  <si>
    <t>四、本年年末余额</t>
  </si>
  <si>
    <t>单位负责人：</t>
  </si>
  <si>
    <t>会计负责人：</t>
  </si>
  <si>
    <t xml:space="preserve"> 复核人:</t>
  </si>
  <si>
    <t xml:space="preserve">  制表人：</t>
  </si>
  <si>
    <t xml:space="preserve">上期金额 </t>
  </si>
  <si>
    <t xml:space="preserve">江  西  省  农  村  信  用  社  现  金  流  量  表  </t>
  </si>
  <si>
    <t xml:space="preserve">2021年01月-2021年12月 </t>
  </si>
  <si>
    <t>单位：人民币元</t>
  </si>
  <si>
    <t>项         目</t>
  </si>
  <si>
    <t>2019年度</t>
  </si>
  <si>
    <t xml:space="preserve">上年同期数 </t>
  </si>
  <si>
    <t xml:space="preserve">本期累计数 </t>
  </si>
  <si>
    <t xml:space="preserve">    客户存款和同业存放款项净增加额                </t>
  </si>
  <si>
    <r>
      <t xml:space="preserve">    </t>
    </r>
    <r>
      <rPr>
        <sz val="11"/>
        <rFont val="宋体"/>
        <family val="0"/>
      </rPr>
      <t>向中央银行借款净增加额</t>
    </r>
    <r>
      <rPr>
        <sz val="11"/>
        <rFont val="Tahoma"/>
        <family val="2"/>
      </rPr>
      <t xml:space="preserve">                       </t>
    </r>
  </si>
  <si>
    <r>
      <t>　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向其他金融机构拆入资金净增加额</t>
    </r>
  </si>
  <si>
    <t xml:space="preserve">    收取利息、手续费及佣金的现金                  </t>
  </si>
  <si>
    <t xml:space="preserve">    回购业务资金净增加额</t>
  </si>
  <si>
    <t xml:space="preserve">    收到其他与经营活动有关的现金                  </t>
  </si>
  <si>
    <t xml:space="preserve">经营活动现金流入小计                              </t>
  </si>
  <si>
    <t xml:space="preserve">    客户贷款及垫款净增加额                       </t>
  </si>
  <si>
    <t xml:space="preserve">    存放中央银行和同业款项净增加额                </t>
  </si>
  <si>
    <t xml:space="preserve">  为交易目的而持有的金融资产净增加额</t>
  </si>
  <si>
    <t>　返售业务资金净增加额</t>
  </si>
  <si>
    <t xml:space="preserve">    支付利息、手续费及佣金的现金                  </t>
  </si>
  <si>
    <t xml:space="preserve">    支付给职工以及为职工支付的现金                </t>
  </si>
  <si>
    <t xml:space="preserve">    支付的各项税费                                </t>
  </si>
  <si>
    <t xml:space="preserve">    支付其他与经营活动有关的现金                  </t>
  </si>
  <si>
    <t xml:space="preserve">经营活动现金流出小计                              </t>
  </si>
  <si>
    <t xml:space="preserve">    经营活动产生的现金流量净额                    </t>
  </si>
  <si>
    <t xml:space="preserve">二、投资活动产生的现金流量：                      </t>
  </si>
  <si>
    <t xml:space="preserve">    收回投资收到的现金                            </t>
  </si>
  <si>
    <t xml:space="preserve">    取得投资收益收到的现金                       </t>
  </si>
  <si>
    <r>
      <t xml:space="preserve">    </t>
    </r>
    <r>
      <rPr>
        <sz val="11"/>
        <rFont val="宋体"/>
        <family val="0"/>
      </rPr>
      <t>处置固定资产和其他资产所收到的现金</t>
    </r>
  </si>
  <si>
    <t xml:space="preserve">    收到与其他与投资活动有关的现金                  </t>
  </si>
  <si>
    <t xml:space="preserve">投资活动现金流入小计                              </t>
  </si>
  <si>
    <t xml:space="preserve">    投资支付的现金                                </t>
  </si>
  <si>
    <t xml:space="preserve">    购建固定资产、无形资产和其他长期资产支付的现金</t>
  </si>
  <si>
    <t xml:space="preserve">    支付其他与投资活动有关的现金                  </t>
  </si>
  <si>
    <t xml:space="preserve">投资活动现金流出小计                              </t>
  </si>
  <si>
    <t xml:space="preserve">投资活动产生的现金流量净额                        </t>
  </si>
  <si>
    <t xml:space="preserve">三、筹资活动产生的现金流量：                      </t>
  </si>
  <si>
    <t xml:space="preserve">    吸收投资收到的现金                            </t>
  </si>
  <si>
    <t xml:space="preserve">    其中：子公司吸收少数股东投资收到的现金        </t>
  </si>
  <si>
    <t xml:space="preserve">    发行债券收到的现金                            </t>
  </si>
  <si>
    <t xml:space="preserve">    收到其他与筹资活动有关的现金                  </t>
  </si>
  <si>
    <t xml:space="preserve">筹资活动现金流入小计                              </t>
  </si>
  <si>
    <t xml:space="preserve">    偿还债务支付的现金                            </t>
  </si>
  <si>
    <t xml:space="preserve">    分配股利、利润或偿付利息支付的现金            </t>
  </si>
  <si>
    <t xml:space="preserve">    其中：子公司支付给少数股东的股利、利润        </t>
  </si>
  <si>
    <t xml:space="preserve">    支付其他与筹资活动有关的现金                  </t>
  </si>
  <si>
    <t xml:space="preserve">筹资活动现金流出小计                              </t>
  </si>
  <si>
    <t xml:space="preserve">筹资活动产生的现金流量净额                        </t>
  </si>
  <si>
    <t xml:space="preserve">四、汇率变动对现金及现金等价物的影响  </t>
  </si>
  <si>
    <t xml:space="preserve">五、现金及现金等价物净增加额                      </t>
  </si>
  <si>
    <t xml:space="preserve">    加：期初现金及现金等价物余额                  </t>
  </si>
  <si>
    <t xml:space="preserve">六、期末现金及现金等价物余额                      </t>
  </si>
  <si>
    <t>单位负责人:                     会计负责人：</t>
  </si>
  <si>
    <t xml:space="preserve"> 复核人:　</t>
  </si>
  <si>
    <t>制表人：</t>
  </si>
  <si>
    <t xml:space="preserve">     现金流量表补充资料</t>
  </si>
  <si>
    <t>2020年度</t>
  </si>
  <si>
    <t>1.将净利润调节为经营活动现金流量：</t>
  </si>
  <si>
    <t>——</t>
  </si>
  <si>
    <t>　净利润</t>
  </si>
  <si>
    <t>　加：资产减值准备</t>
  </si>
  <si>
    <t>　　　固定资产折旧、油气资产折耗、生产性生物资产折旧</t>
  </si>
  <si>
    <t>　　　无形资产摊销</t>
  </si>
  <si>
    <t>　　　长期待摊费用摊销</t>
  </si>
  <si>
    <t>　　　处置固定资产、无形资产和其他长期资产的损失（收益以“－”号填列）</t>
  </si>
  <si>
    <t>　　　固定资产报废损失（收益以“－”号填列）</t>
  </si>
  <si>
    <t>　　　公允价值变动损失（收益以“－”号填列）</t>
  </si>
  <si>
    <t>　　　财务费用（收益以“－”号填列）</t>
  </si>
  <si>
    <t>　　　投资损失（收益以“－”号填列）</t>
  </si>
  <si>
    <t>　　　递延所得税资产减少（增加以“－”号填列）</t>
  </si>
  <si>
    <t>　　　递延所得税负债增加（减少以“－”号填列）</t>
  </si>
  <si>
    <t>　　　存货的减少（增加以“－”号填列）</t>
  </si>
  <si>
    <t>　　　经营性应收项目的减少（增加以“－”号填列）</t>
  </si>
  <si>
    <t>　　　经营性应付项目的增加（减少以“－”号填列）</t>
  </si>
  <si>
    <t>　　　其他</t>
  </si>
  <si>
    <t>　　　经营活动产生的现金流量净额</t>
  </si>
  <si>
    <t>2.不涉及现金收支的重大投资和筹资活动：</t>
  </si>
  <si>
    <t>　债务转为资本</t>
  </si>
  <si>
    <t>　一年内到期的可转换公司债券</t>
  </si>
  <si>
    <t>　融资租入固定资产</t>
  </si>
  <si>
    <t>3.现金及现金等价物净变动情况：</t>
  </si>
  <si>
    <t>　现金的期末余额</t>
  </si>
  <si>
    <t>　减：现金的期初余额</t>
  </si>
  <si>
    <t>　加：现金等价物的期末余额</t>
  </si>
  <si>
    <t>　减：现金等价物的期初余额</t>
  </si>
  <si>
    <t>　现金及现金等价物净增加额</t>
  </si>
  <si>
    <t>一、现金</t>
  </si>
  <si>
    <t>　其中：库存现金</t>
  </si>
  <si>
    <t>　　可随时用于支付的银行存款</t>
  </si>
  <si>
    <t>　　可随时用于支付的其他货币资金</t>
  </si>
  <si>
    <t>　　可用于支付的存放中央银行款项</t>
  </si>
  <si>
    <t>　　存放同业款项</t>
  </si>
  <si>
    <t>二、现金等价物</t>
  </si>
  <si>
    <t>　其中：三个月内到期的投资</t>
  </si>
  <si>
    <t>三、期末现金及现金等价物余额</t>
  </si>
  <si>
    <t>　其中：母公司或集团内子公司使用受限制的现金和现金等价物</t>
  </si>
  <si>
    <t>经营</t>
  </si>
  <si>
    <t>现金</t>
  </si>
  <si>
    <t>江  西  省  农  村  信  用  社  损  益  表</t>
  </si>
  <si>
    <t xml:space="preserve">        项目名称        </t>
  </si>
  <si>
    <t>4.债权投资买卖差价</t>
  </si>
  <si>
    <t>6011利息收入</t>
  </si>
  <si>
    <t>5.其他债权投资买卖差价</t>
  </si>
  <si>
    <t>1.农户贷款利息收入</t>
  </si>
  <si>
    <t>56</t>
  </si>
  <si>
    <t>6.贴现资产买卖差价</t>
  </si>
  <si>
    <t>2.农村经济组织贷款利息收入</t>
  </si>
  <si>
    <t>57</t>
  </si>
  <si>
    <t>7.交易性贵金属买卖差价</t>
  </si>
  <si>
    <t>3.农村企业贷款利息收入</t>
  </si>
  <si>
    <t>58</t>
  </si>
  <si>
    <t>8.股权投资买卖差价</t>
  </si>
  <si>
    <t>4.非农贷款利息收入</t>
  </si>
  <si>
    <t>59</t>
  </si>
  <si>
    <t>9.信贷资产转让收益</t>
  </si>
  <si>
    <t>5.信用卡透支利息收入</t>
  </si>
  <si>
    <t>60</t>
  </si>
  <si>
    <t>10.其他投资收益</t>
  </si>
  <si>
    <t>6.贴现利息收入</t>
  </si>
  <si>
    <t>61</t>
  </si>
  <si>
    <t>6112资产处置损益</t>
  </si>
  <si>
    <t>7.贸易融资利息收入</t>
  </si>
  <si>
    <t>62</t>
  </si>
  <si>
    <t>1.固定资产处置损益</t>
  </si>
  <si>
    <t>8.垫款利息收入</t>
  </si>
  <si>
    <t>63</t>
  </si>
  <si>
    <t>2.无形资产处置损益</t>
  </si>
  <si>
    <t>9.已减值贷款利息收入</t>
  </si>
  <si>
    <t>64</t>
  </si>
  <si>
    <t>3.在建工程处置损益</t>
  </si>
  <si>
    <t>10.其他利息收入</t>
  </si>
  <si>
    <t>65</t>
  </si>
  <si>
    <t>4.使用权资产处置损益</t>
  </si>
  <si>
    <t>11.债权投资利息收入</t>
  </si>
  <si>
    <t>66</t>
  </si>
  <si>
    <t>12.其他债权投资利息收入</t>
  </si>
  <si>
    <t>67</t>
  </si>
  <si>
    <t>6411利息支出</t>
  </si>
  <si>
    <t>6012金融机构往来收入</t>
  </si>
  <si>
    <t>68</t>
  </si>
  <si>
    <t>1.单位活期存款利息支出</t>
  </si>
  <si>
    <t>1.存放中央银行款项利息收入</t>
  </si>
  <si>
    <t>69</t>
  </si>
  <si>
    <t>2.单位定期存款利息支出</t>
  </si>
  <si>
    <t>2.存放同业款利息收入</t>
  </si>
  <si>
    <t>70</t>
  </si>
  <si>
    <t>3.个人活期存款利息支出</t>
  </si>
  <si>
    <t>3.存放系统内款项利息收入</t>
  </si>
  <si>
    <t>71</t>
  </si>
  <si>
    <t>4.个人定期存款利息支出</t>
  </si>
  <si>
    <t>4.拆放同业款项利息收入</t>
  </si>
  <si>
    <t>72</t>
  </si>
  <si>
    <t>5.财政性存款利息支出</t>
  </si>
  <si>
    <t>5.拆放系统内款项利息收入</t>
  </si>
  <si>
    <t>73</t>
  </si>
  <si>
    <t>6.保证金存款利息支出</t>
  </si>
  <si>
    <t>6.存出保证金利息收入</t>
  </si>
  <si>
    <t>74</t>
  </si>
  <si>
    <t>7.其他利息支出</t>
  </si>
  <si>
    <t>7.买入返售金融资产利息收入</t>
  </si>
  <si>
    <t>75</t>
  </si>
  <si>
    <t>6412金融机构往来支出</t>
  </si>
  <si>
    <t>8.转（再）贴现利息收入</t>
  </si>
  <si>
    <t>76</t>
  </si>
  <si>
    <t>1.向中央银行借款利息支出</t>
  </si>
  <si>
    <t>9.其他金融机构往来收入</t>
  </si>
  <si>
    <t>77</t>
  </si>
  <si>
    <t>2.系统内上存款项利息支出</t>
  </si>
  <si>
    <t>6021手续费及佣金收入</t>
  </si>
  <si>
    <t>78</t>
  </si>
  <si>
    <t>3.系统内拆入款项利息支出</t>
  </si>
  <si>
    <t>1.银行卡业务手续费收入</t>
  </si>
  <si>
    <t>79</t>
  </si>
  <si>
    <t>4.同业存放款利息支出</t>
  </si>
  <si>
    <t>2.结算业务手续费收入</t>
  </si>
  <si>
    <t>80</t>
  </si>
  <si>
    <t>5.同业拆入款项利息支出</t>
  </si>
  <si>
    <t>3.外汇业务手续费收入</t>
  </si>
  <si>
    <t>81</t>
  </si>
  <si>
    <t>6.卖出回购金融资产利息支出</t>
  </si>
  <si>
    <t>4.代理业务手续费收入</t>
  </si>
  <si>
    <t>82</t>
  </si>
  <si>
    <t>7.转（再）贴现利息支出</t>
  </si>
  <si>
    <t>5.担保业务手续费收入</t>
  </si>
  <si>
    <t>83</t>
  </si>
  <si>
    <t>8.其他金融机构往来支出</t>
  </si>
  <si>
    <t>6.账户管理费收入</t>
  </si>
  <si>
    <t>84</t>
  </si>
  <si>
    <t>6421手续费及佣金支出</t>
  </si>
  <si>
    <t>7.理财业务损益</t>
  </si>
  <si>
    <t>85</t>
  </si>
  <si>
    <t>1.银行卡业务手续费支出</t>
  </si>
  <si>
    <t>8.其他手续费及佣金收入</t>
  </si>
  <si>
    <t>86</t>
  </si>
  <si>
    <t>2.结算业务手续费支出</t>
  </si>
  <si>
    <t>6051其他业务收入</t>
  </si>
  <si>
    <t>87</t>
  </si>
  <si>
    <t>3.代理业务手续费支出</t>
  </si>
  <si>
    <t>1.投资性房地产租赁收入</t>
  </si>
  <si>
    <t>88</t>
  </si>
  <si>
    <t>4.其他手续费支出</t>
  </si>
  <si>
    <t>2.抵债资产租赁收入</t>
  </si>
  <si>
    <t>89</t>
  </si>
  <si>
    <t>5.其他中间业务支出</t>
  </si>
  <si>
    <t>3.管理费收入</t>
  </si>
  <si>
    <t>90</t>
  </si>
  <si>
    <t>6601业务及管理费用</t>
  </si>
  <si>
    <t>4.贵金属销售收入</t>
  </si>
  <si>
    <t>91</t>
  </si>
  <si>
    <t>1.业务宣传费</t>
  </si>
  <si>
    <t>5.其他业务收入</t>
  </si>
  <si>
    <t>92</t>
  </si>
  <si>
    <t>2.广告费</t>
  </si>
  <si>
    <t>6061汇兑损益</t>
  </si>
  <si>
    <t>93</t>
  </si>
  <si>
    <t>3.印刷费</t>
  </si>
  <si>
    <t>1.代客外汇买卖损益</t>
  </si>
  <si>
    <t>94</t>
  </si>
  <si>
    <t>4.业务招待费</t>
  </si>
  <si>
    <t>2.自营外汇买卖损益</t>
  </si>
  <si>
    <t>95</t>
  </si>
  <si>
    <t>5.电子设备运转费</t>
  </si>
  <si>
    <t>3.其他汇兑损益</t>
  </si>
  <si>
    <t>96</t>
  </si>
  <si>
    <t>6.钞币运送费</t>
  </si>
  <si>
    <t>6101公允价值变动损益</t>
  </si>
  <si>
    <t>97</t>
  </si>
  <si>
    <t>7.安全保卫费</t>
  </si>
  <si>
    <t>1.交易性金融资产公允价值变动损益</t>
  </si>
  <si>
    <t>98</t>
  </si>
  <si>
    <t>8.保险费</t>
  </si>
  <si>
    <t>2.交易性金融负债公允价值变动损益</t>
  </si>
  <si>
    <t>99</t>
  </si>
  <si>
    <t>9.邮电费</t>
  </si>
  <si>
    <t>3.衍生金融工具公允价值变动损益</t>
  </si>
  <si>
    <t>100</t>
  </si>
  <si>
    <t>10.诉讼费</t>
  </si>
  <si>
    <t>4.交易性贵金属公允价值变动损益</t>
  </si>
  <si>
    <t>101</t>
  </si>
  <si>
    <t>11.公证费</t>
  </si>
  <si>
    <t>5.其他公允价值变动损益</t>
  </si>
  <si>
    <t>102</t>
  </si>
  <si>
    <t>12.咨询费</t>
  </si>
  <si>
    <t>6111投资收益</t>
  </si>
  <si>
    <t>103</t>
  </si>
  <si>
    <t>13.审计费</t>
  </si>
  <si>
    <t>1.股利</t>
  </si>
  <si>
    <t>104</t>
  </si>
  <si>
    <t>14.监管费</t>
  </si>
  <si>
    <t>2.交易性金融资产利息收入</t>
  </si>
  <si>
    <t>105</t>
  </si>
  <si>
    <t>15.技术转让费</t>
  </si>
  <si>
    <t>3.交易性金融资产投资买卖差价</t>
  </si>
  <si>
    <t>106</t>
  </si>
  <si>
    <t>16.研究开发费</t>
  </si>
  <si>
    <t xml:space="preserve"> 第1页；共2页 2022/01/04 09:10:46</t>
  </si>
  <si>
    <t>107</t>
  </si>
  <si>
    <t>17.外事费</t>
  </si>
  <si>
    <t>159</t>
  </si>
  <si>
    <t>4.贷款减值损失</t>
  </si>
  <si>
    <t>108</t>
  </si>
  <si>
    <t>18.公杂费</t>
  </si>
  <si>
    <t>160</t>
  </si>
  <si>
    <t>5.债权投资减值损失</t>
  </si>
  <si>
    <t>109</t>
  </si>
  <si>
    <t>19.差旅费</t>
  </si>
  <si>
    <t>161</t>
  </si>
  <si>
    <t>6.其他债权投资减值损失</t>
  </si>
  <si>
    <t>110</t>
  </si>
  <si>
    <t>20.水电费</t>
  </si>
  <si>
    <t>162</t>
  </si>
  <si>
    <t>7.买入返售金融资产减值损失</t>
  </si>
  <si>
    <t>111</t>
  </si>
  <si>
    <t>21.会议费</t>
  </si>
  <si>
    <t>163</t>
  </si>
  <si>
    <t>8.存出保证金减值损失</t>
  </si>
  <si>
    <t>112</t>
  </si>
  <si>
    <t>22.绿化费</t>
  </si>
  <si>
    <t>164</t>
  </si>
  <si>
    <t>9.开出保函信用减值损失</t>
  </si>
  <si>
    <t>113</t>
  </si>
  <si>
    <t>23.理（董）事会费</t>
  </si>
  <si>
    <t>165</t>
  </si>
  <si>
    <t>10.开出承兑汇票信用减值损失</t>
  </si>
  <si>
    <t>114</t>
  </si>
  <si>
    <t>24.会费</t>
  </si>
  <si>
    <t>166</t>
  </si>
  <si>
    <t>11.开出信用证信用减值损失</t>
  </si>
  <si>
    <t>115</t>
  </si>
  <si>
    <t>25.税费</t>
  </si>
  <si>
    <t>167</t>
  </si>
  <si>
    <t>12.贷款承诺信用减值损失</t>
  </si>
  <si>
    <t>116</t>
  </si>
  <si>
    <t>26.交通工具耗用费</t>
  </si>
  <si>
    <t>168</t>
  </si>
  <si>
    <t>13.其他金融资产减值损失</t>
  </si>
  <si>
    <t>117</t>
  </si>
  <si>
    <t>27.开办费</t>
  </si>
  <si>
    <t>169</t>
  </si>
  <si>
    <t>6703其他资产减值损失</t>
  </si>
  <si>
    <t>118</t>
  </si>
  <si>
    <t>28.管理费</t>
  </si>
  <si>
    <t>170</t>
  </si>
  <si>
    <t>1.长期股权投资减值损失</t>
  </si>
  <si>
    <t>119</t>
  </si>
  <si>
    <t>29.物业费</t>
  </si>
  <si>
    <t>171</t>
  </si>
  <si>
    <t>2.投资性房地产减值损失</t>
  </si>
  <si>
    <t>120</t>
  </si>
  <si>
    <t>30.职工工资</t>
  </si>
  <si>
    <t>172</t>
  </si>
  <si>
    <t>3.固定资产减值损失</t>
  </si>
  <si>
    <t>121</t>
  </si>
  <si>
    <t>31.职工福利费</t>
  </si>
  <si>
    <t>173</t>
  </si>
  <si>
    <t>4.在建工程减值损失</t>
  </si>
  <si>
    <t>122</t>
  </si>
  <si>
    <t>32.职工教育经费</t>
  </si>
  <si>
    <t>174</t>
  </si>
  <si>
    <t>5.无形资产减值损失</t>
  </si>
  <si>
    <t>123</t>
  </si>
  <si>
    <t>33.工会经费</t>
  </si>
  <si>
    <t>175</t>
  </si>
  <si>
    <t>6.抵债资产减值损失</t>
  </si>
  <si>
    <t>124</t>
  </si>
  <si>
    <t>34.劳动保护费</t>
  </si>
  <si>
    <t>176</t>
  </si>
  <si>
    <t>7.存货类贵金属跌价损失</t>
  </si>
  <si>
    <t>125</t>
  </si>
  <si>
    <t>35.基本养老保险金</t>
  </si>
  <si>
    <t>177</t>
  </si>
  <si>
    <t>8.应收股利减值损失</t>
  </si>
  <si>
    <t>126</t>
  </si>
  <si>
    <t>36.基本医疗保险金</t>
  </si>
  <si>
    <t>178</t>
  </si>
  <si>
    <t>9.使用权资产减值损失</t>
  </si>
  <si>
    <t>127</t>
  </si>
  <si>
    <t>37.工伤保险金</t>
  </si>
  <si>
    <t>179</t>
  </si>
  <si>
    <t>10.其他资产减值损失</t>
  </si>
  <si>
    <t>128</t>
  </si>
  <si>
    <t>38.生育保险金</t>
  </si>
  <si>
    <t>180</t>
  </si>
  <si>
    <t>三、营业利润（净亏损以“-”号填列）</t>
  </si>
  <si>
    <t>129</t>
  </si>
  <si>
    <t>39.失业保险金</t>
  </si>
  <si>
    <t>181</t>
  </si>
  <si>
    <t>加：6301营业外收入</t>
  </si>
  <si>
    <t>130</t>
  </si>
  <si>
    <t>40.补充养老保险金</t>
  </si>
  <si>
    <t>182</t>
  </si>
  <si>
    <t>1.资产清理收益</t>
  </si>
  <si>
    <t>131</t>
  </si>
  <si>
    <t>41.补充医疗保险金</t>
  </si>
  <si>
    <t>183</t>
  </si>
  <si>
    <t>2.抵债资产处置收入</t>
  </si>
  <si>
    <t>132</t>
  </si>
  <si>
    <t>42.股份支付</t>
  </si>
  <si>
    <t>184</t>
  </si>
  <si>
    <t>3.长款收入</t>
  </si>
  <si>
    <t>133</t>
  </si>
  <si>
    <t>43.辞退福利</t>
  </si>
  <si>
    <t>185</t>
  </si>
  <si>
    <t>4.罚没款收入</t>
  </si>
  <si>
    <t>134</t>
  </si>
  <si>
    <t>44.非货币性福利</t>
  </si>
  <si>
    <t>186</t>
  </si>
  <si>
    <t>5.政府补贴</t>
  </si>
  <si>
    <t>135</t>
  </si>
  <si>
    <t>45.住房公积金</t>
  </si>
  <si>
    <t>187</t>
  </si>
  <si>
    <t>6.债务重组收益</t>
  </si>
  <si>
    <t>136</t>
  </si>
  <si>
    <t>46.取暖及降温费</t>
  </si>
  <si>
    <t>188</t>
  </si>
  <si>
    <t>7.捐赠利得</t>
  </si>
  <si>
    <t>137</t>
  </si>
  <si>
    <t>47.租赁费</t>
  </si>
  <si>
    <t>189</t>
  </si>
  <si>
    <t>8.久悬未取款项收入</t>
  </si>
  <si>
    <t>138</t>
  </si>
  <si>
    <t>48.修理费</t>
  </si>
  <si>
    <t>190</t>
  </si>
  <si>
    <t>9.其他营业外收入</t>
  </si>
  <si>
    <t>139</t>
  </si>
  <si>
    <t>49.低值易耗品摊销</t>
  </si>
  <si>
    <t>191</t>
  </si>
  <si>
    <t>减：6711营业外支出</t>
  </si>
  <si>
    <t>140</t>
  </si>
  <si>
    <t>50.长期待摊费用摊销</t>
  </si>
  <si>
    <t>192</t>
  </si>
  <si>
    <t>1.抵债资产处置损失</t>
  </si>
  <si>
    <t>141</t>
  </si>
  <si>
    <t>51.无形资产摊销</t>
  </si>
  <si>
    <t>193</t>
  </si>
  <si>
    <t>2.非常损失</t>
  </si>
  <si>
    <t>142</t>
  </si>
  <si>
    <t>52.固定资产折旧费</t>
  </si>
  <si>
    <t>194</t>
  </si>
  <si>
    <t>3.资产盘亏及清理损失</t>
  </si>
  <si>
    <t>143</t>
  </si>
  <si>
    <t>53.使用权资产折旧</t>
  </si>
  <si>
    <t>195</t>
  </si>
  <si>
    <t>4.出纳结算赔款</t>
  </si>
  <si>
    <t>144</t>
  </si>
  <si>
    <t>54.其他费用</t>
  </si>
  <si>
    <t>196</t>
  </si>
  <si>
    <t>5.罚没支出</t>
  </si>
  <si>
    <t>145</t>
  </si>
  <si>
    <t>6602其他业务支出</t>
  </si>
  <si>
    <t>197</t>
  </si>
  <si>
    <t>6.久悬未取款项支出</t>
  </si>
  <si>
    <t>146</t>
  </si>
  <si>
    <t>1.抵债资产保管费用</t>
  </si>
  <si>
    <t>198</t>
  </si>
  <si>
    <t>7.债务重组损失</t>
  </si>
  <si>
    <t>147</t>
  </si>
  <si>
    <t>2.投资性房地产折旧及摊销</t>
  </si>
  <si>
    <t>199</t>
  </si>
  <si>
    <t>8.公益性捐赠支出</t>
  </si>
  <si>
    <t>148</t>
  </si>
  <si>
    <t>3.投资性房地产维修费</t>
  </si>
  <si>
    <t>200</t>
  </si>
  <si>
    <t>9.其他营业外支出</t>
  </si>
  <si>
    <t>149</t>
  </si>
  <si>
    <t>4.租赁资产折旧及摊销</t>
  </si>
  <si>
    <t>201</t>
  </si>
  <si>
    <t>四、利润总额（净亏损以“-”号填列）</t>
  </si>
  <si>
    <t>150</t>
  </si>
  <si>
    <t>5.租赁资产维修费</t>
  </si>
  <si>
    <t>202</t>
  </si>
  <si>
    <t>减:6801所得税费用</t>
  </si>
  <si>
    <t>151</t>
  </si>
  <si>
    <t>6.贵金属成本</t>
  </si>
  <si>
    <t>203</t>
  </si>
  <si>
    <t>1.当期所得税费用</t>
  </si>
  <si>
    <t>152</t>
  </si>
  <si>
    <t>7.其他业务支出</t>
  </si>
  <si>
    <t>204</t>
  </si>
  <si>
    <t>2.递延所得税费用</t>
  </si>
  <si>
    <t>153</t>
  </si>
  <si>
    <t>6403税金及附加</t>
  </si>
  <si>
    <t>205</t>
  </si>
  <si>
    <t>五、净利润（净亏损以“-”号填列）</t>
  </si>
  <si>
    <t>154</t>
  </si>
  <si>
    <t>1.税金及附加</t>
  </si>
  <si>
    <t>206</t>
  </si>
  <si>
    <t>　　盈余社数（个）</t>
  </si>
  <si>
    <t>155</t>
  </si>
  <si>
    <t>6702信用减值损失</t>
  </si>
  <si>
    <t>207</t>
  </si>
  <si>
    <t>　　盈余金额</t>
  </si>
  <si>
    <t>156</t>
  </si>
  <si>
    <t>1.存放款项坏账损失</t>
  </si>
  <si>
    <t>208</t>
  </si>
  <si>
    <t>　　亏损社数（个）</t>
  </si>
  <si>
    <t>157</t>
  </si>
  <si>
    <t>2.拆出款项坏账损失</t>
  </si>
  <si>
    <t>209</t>
  </si>
  <si>
    <t>　　亏损金额</t>
  </si>
  <si>
    <t>158</t>
  </si>
  <si>
    <t>3.其他应收款坏账损失</t>
  </si>
  <si>
    <t xml:space="preserve"> 第2页；共2页 2022/01/04 09:10:46</t>
  </si>
  <si>
    <t>营业外收入扣固定资产清理相关</t>
  </si>
  <si>
    <t>其他应付款增加</t>
  </si>
  <si>
    <t>包含其他应付款中收到的</t>
  </si>
  <si>
    <t>预收资产转让委托贷款本金</t>
  </si>
  <si>
    <t>应收款项类减少</t>
  </si>
  <si>
    <t>预收资产转让委托贷款利息</t>
  </si>
  <si>
    <t>其他业务收入</t>
  </si>
  <si>
    <t>其他待处理应付款</t>
  </si>
  <si>
    <t>收到其他</t>
  </si>
  <si>
    <t>营业外支出扣固定资产清理相关</t>
  </si>
  <si>
    <t>其他应收款经营性部分增加</t>
  </si>
  <si>
    <t>业务及管理费扣工资\折旧\摊销</t>
  </si>
  <si>
    <t>应收款项类增加</t>
  </si>
  <si>
    <t>支付其他</t>
  </si>
  <si>
    <t>差异: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</si>
</sst>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_ * #,##0.0000_ ;_ * \-#,##0.0000_ ;_ * &quot;-&quot;??_ ;_ @_ "/>
  </numFmts>
  <fonts count="71">
    <font>
      <sz val="12"/>
      <name val="宋体"/>
      <family val="0"/>
    </font>
    <font>
      <sz val="11"/>
      <name val="宋体"/>
      <family val="0"/>
    </font>
    <font>
      <sz val="10.5"/>
      <name val="楷体_GB2312"/>
      <family val="0"/>
    </font>
    <font>
      <sz val="12"/>
      <color indexed="1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4"/>
      <name val="楷体_GB2312"/>
      <family val="0"/>
    </font>
    <font>
      <b/>
      <sz val="10.5"/>
      <name val="楷体_GB2312"/>
      <family val="0"/>
    </font>
    <font>
      <sz val="10.5"/>
      <color indexed="10"/>
      <name val="Times New Roman"/>
      <family val="1"/>
    </font>
    <font>
      <sz val="10.5"/>
      <name val="Times New Roman"/>
      <family val="1"/>
    </font>
    <font>
      <sz val="12"/>
      <color indexed="8"/>
      <name val="仿宋_GB2312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Tahoma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name val="Tahoma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.5"/>
      <name val="宋体"/>
      <family val="0"/>
    </font>
    <font>
      <sz val="10"/>
      <color indexed="10"/>
      <name val="Arial"/>
      <family val="2"/>
    </font>
    <font>
      <b/>
      <sz val="16.45"/>
      <name val="宋体"/>
      <family val="0"/>
    </font>
    <font>
      <sz val="7.55"/>
      <name val="宋体"/>
      <family val="0"/>
    </font>
    <font>
      <sz val="10"/>
      <color indexed="63"/>
      <name val="宋体"/>
      <family val="0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sz val="12"/>
      <name val="楷体_GB2312"/>
      <family val="0"/>
    </font>
    <font>
      <sz val="12"/>
      <name val="Times New Roman"/>
      <family val="1"/>
    </font>
    <font>
      <sz val="10"/>
      <name val="楷体_GB2312"/>
      <family val="0"/>
    </font>
    <font>
      <sz val="10"/>
      <name val="Times New Roman"/>
      <family val="1"/>
    </font>
    <font>
      <sz val="10.5"/>
      <color indexed="22"/>
      <name val="楷体_GB2312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0.5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.5"/>
      <color rgb="FFFF0000"/>
      <name val="Times New Roman"/>
      <family val="1"/>
    </font>
    <font>
      <sz val="12"/>
      <color theme="1"/>
      <name val="仿宋_GB2312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Arial"/>
      <family val="2"/>
    </font>
    <font>
      <sz val="10"/>
      <name val="Cambria"/>
      <family val="0"/>
    </font>
    <font>
      <sz val="12"/>
      <name val="Cambria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/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rgb="FF000000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0" borderId="0">
      <alignment/>
      <protection/>
    </xf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3" fillId="8" borderId="0" applyNumberFormat="0" applyBorder="0" applyAlignment="0" applyProtection="0"/>
    <xf numFmtId="0" fontId="44" fillId="0" borderId="5" applyNumberFormat="0" applyFill="0" applyAlignment="0" applyProtection="0"/>
    <xf numFmtId="0" fontId="43" fillId="9" borderId="0" applyNumberFormat="0" applyBorder="0" applyAlignment="0" applyProtection="0"/>
    <xf numFmtId="0" fontId="56" fillId="10" borderId="6" applyNumberFormat="0" applyAlignment="0" applyProtection="0"/>
    <xf numFmtId="0" fontId="58" fillId="10" borderId="1" applyNumberFormat="0" applyAlignment="0" applyProtection="0"/>
    <xf numFmtId="0" fontId="55" fillId="11" borderId="7" applyNumberFormat="0" applyAlignment="0" applyProtection="0"/>
    <xf numFmtId="0" fontId="45" fillId="3" borderId="0" applyNumberFormat="0" applyBorder="0" applyAlignment="0" applyProtection="0"/>
    <xf numFmtId="0" fontId="43" fillId="12" borderId="0" applyNumberFormat="0" applyBorder="0" applyAlignment="0" applyProtection="0"/>
    <xf numFmtId="0" fontId="57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0">
      <alignment/>
      <protection/>
    </xf>
    <xf numFmtId="0" fontId="46" fillId="2" borderId="0" applyNumberFormat="0" applyBorder="0" applyAlignment="0" applyProtection="0"/>
    <xf numFmtId="0" fontId="59" fillId="13" borderId="0" applyNumberFormat="0" applyBorder="0" applyAlignment="0" applyProtection="0"/>
    <xf numFmtId="0" fontId="45" fillId="14" borderId="0" applyNumberFormat="0" applyBorder="0" applyAlignment="0" applyProtection="0"/>
    <xf numFmtId="0" fontId="43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16" fillId="0" borderId="0">
      <alignment/>
      <protection/>
    </xf>
    <xf numFmtId="0" fontId="45" fillId="7" borderId="0" applyNumberFormat="0" applyBorder="0" applyAlignment="0" applyProtection="0"/>
    <xf numFmtId="0" fontId="43" fillId="18" borderId="0" applyNumberFormat="0" applyBorder="0" applyAlignment="0" applyProtection="0"/>
    <xf numFmtId="0" fontId="43" fillId="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3" fillId="20" borderId="0" applyNumberFormat="0" applyBorder="0" applyAlignment="0" applyProtection="0"/>
    <xf numFmtId="0" fontId="34" fillId="0" borderId="0">
      <alignment/>
      <protection/>
    </xf>
    <xf numFmtId="0" fontId="42" fillId="5" borderId="0" applyNumberFormat="0" applyBorder="0" applyAlignment="0" applyProtection="0"/>
    <xf numFmtId="0" fontId="45" fillId="17" borderId="0" applyNumberFormat="0" applyBorder="0" applyAlignment="0" applyProtection="0"/>
    <xf numFmtId="0" fontId="16" fillId="0" borderId="0">
      <alignment/>
      <protection/>
    </xf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43" fillId="21" borderId="0" applyNumberFormat="0" applyBorder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</cellStyleXfs>
  <cellXfs count="223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43" fontId="0" fillId="0" borderId="10" xfId="22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24" borderId="10" xfId="76" applyFont="1" applyFill="1" applyBorder="1" applyAlignment="1">
      <alignment horizontal="left" vertical="center" wrapText="1"/>
      <protection/>
    </xf>
    <xf numFmtId="4" fontId="3" fillId="24" borderId="10" xfId="0" applyNumberFormat="1" applyFont="1" applyFill="1" applyBorder="1" applyAlignment="1">
      <alignment vertical="center"/>
    </xf>
    <xf numFmtId="43" fontId="3" fillId="0" borderId="10" xfId="22" applyNumberFormat="1" applyFont="1" applyBorder="1" applyAlignment="1">
      <alignment vertical="center"/>
    </xf>
    <xf numFmtId="43" fontId="0" fillId="0" borderId="10" xfId="22" applyNumberFormat="1" applyFont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43" fontId="0" fillId="0" borderId="10" xfId="0" applyNumberForma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43" fontId="0" fillId="0" borderId="0" xfId="22" applyNumberFormat="1" applyFont="1" applyAlignment="1">
      <alignment vertical="center"/>
    </xf>
    <xf numFmtId="4" fontId="0" fillId="0" borderId="11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 wrapText="1"/>
    </xf>
    <xf numFmtId="4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3" fontId="60" fillId="0" borderId="10" xfId="22" applyNumberFormat="1" applyFont="1" applyFill="1" applyBorder="1" applyAlignment="1">
      <alignment vertical="center"/>
    </xf>
    <xf numFmtId="43" fontId="60" fillId="0" borderId="10" xfId="0" applyNumberFormat="1" applyFont="1" applyBorder="1" applyAlignment="1">
      <alignment vertical="center"/>
    </xf>
    <xf numFmtId="43" fontId="60" fillId="0" borderId="10" xfId="0" applyNumberFormat="1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4" fontId="63" fillId="0" borderId="0" xfId="0" applyNumberFormat="1" applyFont="1" applyFill="1" applyAlignment="1">
      <alignment/>
    </xf>
    <xf numFmtId="0" fontId="7" fillId="26" borderId="0" xfId="73" applyFont="1" applyFill="1" applyBorder="1" applyAlignment="1">
      <alignment horizontal="center" vertical="center"/>
      <protection/>
    </xf>
    <xf numFmtId="0" fontId="2" fillId="26" borderId="0" xfId="73" applyFont="1" applyFill="1" applyBorder="1" applyAlignment="1">
      <alignment horizontal="left" vertical="center"/>
      <protection/>
    </xf>
    <xf numFmtId="0" fontId="2" fillId="26" borderId="14" xfId="73" applyFont="1" applyFill="1" applyBorder="1" applyAlignment="1">
      <alignment horizontal="left" vertical="center"/>
      <protection/>
    </xf>
    <xf numFmtId="0" fontId="2" fillId="26" borderId="14" xfId="73" applyFont="1" applyFill="1" applyBorder="1" applyAlignment="1">
      <alignment horizontal="right"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64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6" fontId="64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65" fillId="0" borderId="10" xfId="28" applyFont="1" applyBorder="1" applyAlignment="1">
      <alignment horizontal="center" vertical="center" wrapText="1"/>
      <protection/>
    </xf>
    <xf numFmtId="0" fontId="65" fillId="0" borderId="10" xfId="28" applyFont="1" applyFill="1" applyBorder="1" applyAlignment="1">
      <alignment vertical="center" wrapText="1"/>
      <protection/>
    </xf>
    <xf numFmtId="43" fontId="12" fillId="0" borderId="0" xfId="78" applyNumberFormat="1" applyFont="1" applyFill="1" applyAlignment="1">
      <alignment/>
    </xf>
    <xf numFmtId="43" fontId="13" fillId="0" borderId="0" xfId="78" applyNumberFormat="1" applyFont="1" applyFill="1" applyAlignment="1">
      <alignment/>
    </xf>
    <xf numFmtId="43" fontId="14" fillId="0" borderId="0" xfId="78" applyNumberFormat="1" applyFont="1" applyFill="1" applyAlignment="1">
      <alignment/>
    </xf>
    <xf numFmtId="43" fontId="15" fillId="0" borderId="0" xfId="78" applyNumberFormat="1" applyFont="1" applyFill="1" applyAlignment="1">
      <alignment/>
    </xf>
    <xf numFmtId="43" fontId="0" fillId="0" borderId="0" xfId="78" applyNumberFormat="1" applyFont="1" applyFill="1" applyAlignment="1">
      <alignment/>
    </xf>
    <xf numFmtId="43" fontId="16" fillId="0" borderId="0" xfId="78" applyNumberFormat="1" applyFont="1" applyFill="1" applyAlignment="1">
      <alignment/>
    </xf>
    <xf numFmtId="43" fontId="17" fillId="0" borderId="0" xfId="78" applyNumberFormat="1" applyFont="1" applyFill="1" applyBorder="1" applyAlignment="1">
      <alignment horizontal="center" vertical="center"/>
    </xf>
    <xf numFmtId="43" fontId="1" fillId="0" borderId="0" xfId="78" applyNumberFormat="1" applyFont="1" applyFill="1" applyBorder="1" applyAlignment="1">
      <alignment horizontal="left" vertical="center"/>
    </xf>
    <xf numFmtId="43" fontId="1" fillId="0" borderId="0" xfId="78" applyNumberFormat="1" applyFont="1" applyFill="1" applyBorder="1" applyAlignment="1">
      <alignment horizontal="right" vertical="center"/>
    </xf>
    <xf numFmtId="43" fontId="18" fillId="0" borderId="10" xfId="78" applyNumberFormat="1" applyFont="1" applyFill="1" applyBorder="1" applyAlignment="1">
      <alignment horizontal="center" vertical="center"/>
    </xf>
    <xf numFmtId="177" fontId="2" fillId="0" borderId="10" xfId="75" applyNumberFormat="1" applyFont="1" applyFill="1" applyBorder="1" applyAlignment="1">
      <alignment horizontal="center" vertical="center" wrapText="1"/>
      <protection/>
    </xf>
    <xf numFmtId="43" fontId="18" fillId="0" borderId="10" xfId="78" applyNumberFormat="1" applyFont="1" applyFill="1" applyBorder="1" applyAlignment="1">
      <alignment horizontal="left" vertical="center"/>
    </xf>
    <xf numFmtId="43" fontId="19" fillId="0" borderId="10" xfId="78" applyNumberFormat="1" applyFont="1" applyFill="1" applyBorder="1" applyAlignment="1">
      <alignment horizontal="right" vertical="center"/>
    </xf>
    <xf numFmtId="43" fontId="16" fillId="0" borderId="10" xfId="78" applyNumberFormat="1" applyFont="1" applyFill="1" applyBorder="1" applyAlignment="1">
      <alignment/>
    </xf>
    <xf numFmtId="43" fontId="20" fillId="0" borderId="10" xfId="78" applyNumberFormat="1" applyFont="1" applyFill="1" applyBorder="1" applyAlignment="1">
      <alignment horizontal="left" vertical="top"/>
    </xf>
    <xf numFmtId="43" fontId="19" fillId="0" borderId="10" xfId="80" applyNumberFormat="1" applyFont="1" applyFill="1" applyBorder="1" applyAlignment="1">
      <alignment horizontal="right" vertical="center"/>
    </xf>
    <xf numFmtId="4" fontId="21" fillId="0" borderId="16" xfId="73" applyNumberFormat="1" applyFont="1" applyFill="1" applyBorder="1" applyAlignment="1">
      <alignment horizontal="right" vertical="center" shrinkToFit="1"/>
      <protection/>
    </xf>
    <xf numFmtId="4" fontId="22" fillId="0" borderId="16" xfId="73" applyNumberFormat="1" applyFont="1" applyFill="1" applyBorder="1" applyAlignment="1">
      <alignment horizontal="right" vertical="center" shrinkToFit="1"/>
      <protection/>
    </xf>
    <xf numFmtId="4" fontId="66" fillId="0" borderId="16" xfId="73" applyNumberFormat="1" applyFont="1" applyFill="1" applyBorder="1" applyAlignment="1">
      <alignment horizontal="right" vertical="center" shrinkToFit="1"/>
      <protection/>
    </xf>
    <xf numFmtId="43" fontId="1" fillId="0" borderId="0" xfId="78" applyNumberFormat="1" applyFont="1" applyFill="1" applyAlignment="1">
      <alignment/>
    </xf>
    <xf numFmtId="43" fontId="18" fillId="0" borderId="10" xfId="78" applyNumberFormat="1" applyFont="1" applyFill="1" applyBorder="1" applyAlignment="1">
      <alignment horizontal="left" vertical="top"/>
    </xf>
    <xf numFmtId="43" fontId="24" fillId="0" borderId="10" xfId="80" applyNumberFormat="1" applyFont="1" applyFill="1" applyBorder="1" applyAlignment="1">
      <alignment horizontal="right" vertical="center"/>
    </xf>
    <xf numFmtId="43" fontId="19" fillId="0" borderId="10" xfId="80" applyNumberFormat="1" applyFont="1" applyFill="1" applyBorder="1" applyAlignment="1">
      <alignment horizontal="right" vertical="center" shrinkToFit="1"/>
    </xf>
    <xf numFmtId="43" fontId="67" fillId="0" borderId="10" xfId="78" applyNumberFormat="1" applyFont="1" applyFill="1" applyBorder="1" applyAlignment="1">
      <alignment horizontal="left" vertical="top"/>
    </xf>
    <xf numFmtId="43" fontId="19" fillId="0" borderId="10" xfId="78" applyNumberFormat="1" applyFont="1" applyFill="1" applyBorder="1" applyAlignment="1">
      <alignment horizontal="right" vertical="center" shrinkToFit="1"/>
    </xf>
    <xf numFmtId="4" fontId="22" fillId="0" borderId="17" xfId="73" applyNumberFormat="1" applyFont="1" applyFill="1" applyBorder="1" applyAlignment="1">
      <alignment horizontal="right" vertical="center" shrinkToFit="1"/>
      <protection/>
    </xf>
    <xf numFmtId="4" fontId="22" fillId="0" borderId="10" xfId="73" applyNumberFormat="1" applyFont="1" applyFill="1" applyBorder="1" applyAlignment="1">
      <alignment horizontal="right" vertical="center" shrinkToFit="1"/>
      <protection/>
    </xf>
    <xf numFmtId="4" fontId="22" fillId="0" borderId="18" xfId="73" applyNumberFormat="1" applyFont="1" applyFill="1" applyBorder="1" applyAlignment="1">
      <alignment horizontal="right" vertical="center" wrapText="1" shrinkToFit="1"/>
      <protection/>
    </xf>
    <xf numFmtId="43" fontId="26" fillId="0" borderId="10" xfId="78" applyNumberFormat="1" applyFont="1" applyFill="1" applyBorder="1" applyAlignment="1">
      <alignment horizontal="left" vertical="top"/>
    </xf>
    <xf numFmtId="176" fontId="10" fillId="0" borderId="0" xfId="74" applyNumberFormat="1" applyFont="1" applyFill="1" applyBorder="1" applyAlignment="1">
      <alignment vertical="center" wrapText="1"/>
      <protection/>
    </xf>
    <xf numFmtId="4" fontId="22" fillId="0" borderId="19" xfId="73" applyNumberFormat="1" applyFont="1" applyFill="1" applyBorder="1" applyAlignment="1">
      <alignment horizontal="right" vertical="center" shrinkToFit="1"/>
      <protection/>
    </xf>
    <xf numFmtId="4" fontId="22" fillId="0" borderId="20" xfId="73" applyNumberFormat="1" applyFont="1" applyFill="1" applyBorder="1" applyAlignment="1">
      <alignment horizontal="right" vertical="center" shrinkToFit="1"/>
      <protection/>
    </xf>
    <xf numFmtId="43" fontId="14" fillId="0" borderId="10" xfId="80" applyNumberFormat="1" applyFont="1" applyFill="1" applyBorder="1" applyAlignment="1">
      <alignment/>
    </xf>
    <xf numFmtId="43" fontId="19" fillId="0" borderId="10" xfId="80" applyNumberFormat="1" applyFont="1" applyFill="1" applyBorder="1" applyAlignment="1">
      <alignment vertical="center" shrinkToFit="1"/>
    </xf>
    <xf numFmtId="43" fontId="16" fillId="0" borderId="10" xfId="80" applyNumberFormat="1" applyFont="1" applyFill="1" applyBorder="1" applyAlignment="1">
      <alignment/>
    </xf>
    <xf numFmtId="43" fontId="19" fillId="0" borderId="0" xfId="80" applyNumberFormat="1" applyFont="1" applyFill="1" applyBorder="1" applyAlignment="1">
      <alignment horizontal="right" vertical="center"/>
    </xf>
    <xf numFmtId="0" fontId="22" fillId="0" borderId="19" xfId="73" applyFont="1" applyFill="1" applyBorder="1" applyAlignment="1">
      <alignment horizontal="right" vertical="center" shrinkToFit="1"/>
      <protection/>
    </xf>
    <xf numFmtId="43" fontId="27" fillId="0" borderId="0" xfId="78" applyNumberFormat="1" applyFont="1" applyFill="1" applyAlignment="1">
      <alignment/>
    </xf>
    <xf numFmtId="43" fontId="24" fillId="0" borderId="10" xfId="78" applyNumberFormat="1" applyFont="1" applyFill="1" applyBorder="1" applyAlignment="1">
      <alignment horizontal="right" vertical="center"/>
    </xf>
    <xf numFmtId="0" fontId="19" fillId="0" borderId="0" xfId="77" applyFont="1" applyFill="1">
      <alignment/>
      <protection/>
    </xf>
    <xf numFmtId="0" fontId="19" fillId="0" borderId="0" xfId="77" applyFont="1" applyFill="1" applyAlignment="1">
      <alignment horizontal="left"/>
      <protection/>
    </xf>
    <xf numFmtId="0" fontId="19" fillId="0" borderId="0" xfId="77" applyFont="1" applyFill="1" applyAlignment="1">
      <alignment horizontal="center"/>
      <protection/>
    </xf>
    <xf numFmtId="43" fontId="19" fillId="0" borderId="0" xfId="77" applyNumberFormat="1" applyFont="1" applyFill="1" applyAlignment="1">
      <alignment horizontal="left"/>
      <protection/>
    </xf>
    <xf numFmtId="0" fontId="28" fillId="0" borderId="0" xfId="47" applyFont="1" applyFill="1">
      <alignment/>
      <protection/>
    </xf>
    <xf numFmtId="43" fontId="19" fillId="0" borderId="0" xfId="78" applyNumberFormat="1" applyFont="1" applyFill="1" applyAlignment="1">
      <alignment/>
    </xf>
    <xf numFmtId="43" fontId="16" fillId="0" borderId="21" xfId="80" applyNumberFormat="1" applyFont="1" applyFill="1" applyBorder="1" applyAlignment="1">
      <alignment/>
    </xf>
    <xf numFmtId="43" fontId="19" fillId="0" borderId="10" xfId="78" applyNumberFormat="1" applyFont="1" applyFill="1" applyBorder="1" applyAlignment="1">
      <alignment horizontal="center"/>
    </xf>
    <xf numFmtId="43" fontId="21" fillId="0" borderId="22" xfId="78" applyNumberFormat="1" applyFont="1" applyFill="1" applyBorder="1" applyAlignment="1">
      <alignment horizontal="left" wrapText="1"/>
    </xf>
    <xf numFmtId="0" fontId="29" fillId="0" borderId="10" xfId="74" applyFont="1" applyFill="1" applyBorder="1" applyAlignment="1">
      <alignment horizontal="center" vertical="center"/>
      <protection/>
    </xf>
    <xf numFmtId="178" fontId="16" fillId="0" borderId="0" xfId="78" applyNumberFormat="1" applyFont="1" applyFill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3" fontId="68" fillId="0" borderId="10" xfId="80" applyNumberFormat="1" applyFont="1" applyFill="1" applyBorder="1" applyAlignment="1">
      <alignment/>
    </xf>
    <xf numFmtId="43" fontId="16" fillId="0" borderId="10" xfId="78" applyNumberFormat="1" applyFont="1" applyFill="1" applyBorder="1" applyAlignment="1">
      <alignment/>
    </xf>
    <xf numFmtId="43" fontId="21" fillId="0" borderId="10" xfId="78" applyNumberFormat="1" applyFont="1" applyFill="1" applyBorder="1" applyAlignment="1">
      <alignment horizontal="left" vertical="top" wrapText="1"/>
    </xf>
    <xf numFmtId="43" fontId="16" fillId="0" borderId="0" xfId="8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" fontId="31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43" fontId="19" fillId="0" borderId="10" xfId="81" applyNumberFormat="1" applyFont="1" applyFill="1" applyBorder="1" applyAlignment="1">
      <alignment horizontal="right" vertical="center" shrinkToFit="1"/>
    </xf>
    <xf numFmtId="4" fontId="19" fillId="0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Fill="1" applyBorder="1" applyAlignment="1">
      <alignment horizontal="right" vertical="center"/>
    </xf>
    <xf numFmtId="43" fontId="19" fillId="0" borderId="10" xfId="22" applyNumberFormat="1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left" vertical="center"/>
    </xf>
    <xf numFmtId="176" fontId="16" fillId="0" borderId="0" xfId="0" applyNumberFormat="1" applyFont="1" applyFill="1" applyAlignment="1">
      <alignment/>
    </xf>
    <xf numFmtId="43" fontId="16" fillId="0" borderId="0" xfId="22" applyNumberFormat="1" applyFont="1" applyFill="1" applyAlignment="1">
      <alignment/>
    </xf>
    <xf numFmtId="2" fontId="32" fillId="0" borderId="0" xfId="0" applyNumberFormat="1" applyFont="1" applyFill="1" applyBorder="1" applyAlignment="1">
      <alignment horizontal="left"/>
    </xf>
    <xf numFmtId="4" fontId="19" fillId="0" borderId="10" xfId="0" applyNumberFormat="1" applyFont="1" applyFill="1" applyBorder="1" applyAlignment="1">
      <alignment horizontal="right" vertical="center" shrinkToFit="1"/>
    </xf>
    <xf numFmtId="0" fontId="34" fillId="0" borderId="0" xfId="73" applyFont="1" applyFill="1" applyAlignment="1">
      <alignment vertical="center"/>
      <protection/>
    </xf>
    <xf numFmtId="0" fontId="34" fillId="0" borderId="0" xfId="73" applyFont="1" applyFill="1" applyAlignment="1">
      <alignment/>
      <protection/>
    </xf>
    <xf numFmtId="0" fontId="35" fillId="0" borderId="0" xfId="73" applyFont="1" applyFill="1" applyAlignment="1">
      <alignment horizontal="center"/>
      <protection/>
    </xf>
    <xf numFmtId="0" fontId="6" fillId="0" borderId="0" xfId="73" applyFont="1" applyFill="1" applyAlignment="1">
      <alignment vertical="center"/>
      <protection/>
    </xf>
    <xf numFmtId="0" fontId="6" fillId="0" borderId="0" xfId="73" applyFont="1" applyFill="1" applyAlignment="1">
      <alignment horizontal="right" vertical="center"/>
      <protection/>
    </xf>
    <xf numFmtId="0" fontId="22" fillId="0" borderId="23" xfId="73" applyFont="1" applyFill="1" applyBorder="1" applyAlignment="1">
      <alignment horizontal="center" vertical="center"/>
      <protection/>
    </xf>
    <xf numFmtId="0" fontId="22" fillId="0" borderId="24" xfId="73" applyFont="1" applyFill="1" applyBorder="1" applyAlignment="1">
      <alignment horizontal="center" vertical="center"/>
      <protection/>
    </xf>
    <xf numFmtId="0" fontId="22" fillId="0" borderId="25" xfId="73" applyFont="1" applyFill="1" applyBorder="1" applyAlignment="1">
      <alignment horizontal="center" vertical="center"/>
      <protection/>
    </xf>
    <xf numFmtId="0" fontId="22" fillId="0" borderId="26" xfId="73" applyFont="1" applyFill="1" applyBorder="1" applyAlignment="1">
      <alignment horizontal="center" vertical="center"/>
      <protection/>
    </xf>
    <xf numFmtId="0" fontId="36" fillId="0" borderId="27" xfId="73" applyFont="1" applyFill="1" applyBorder="1" applyAlignment="1">
      <alignment horizontal="left" vertical="center"/>
      <protection/>
    </xf>
    <xf numFmtId="0" fontId="22" fillId="0" borderId="28" xfId="73" applyFont="1" applyFill="1" applyBorder="1" applyAlignment="1">
      <alignment horizontal="center" vertical="center"/>
      <protection/>
    </xf>
    <xf numFmtId="0" fontId="22" fillId="0" borderId="28" xfId="73" applyFont="1" applyFill="1" applyBorder="1" applyAlignment="1">
      <alignment horizontal="right" vertical="center" shrinkToFit="1"/>
      <protection/>
    </xf>
    <xf numFmtId="0" fontId="21" fillId="0" borderId="29" xfId="73" applyFont="1" applyFill="1" applyBorder="1" applyAlignment="1">
      <alignment horizontal="right" vertical="center" shrinkToFit="1"/>
      <protection/>
    </xf>
    <xf numFmtId="0" fontId="22" fillId="0" borderId="10" xfId="73" applyFont="1" applyFill="1" applyBorder="1" applyAlignment="1">
      <alignment horizontal="left" vertical="center"/>
      <protection/>
    </xf>
    <xf numFmtId="0" fontId="22" fillId="0" borderId="10" xfId="73" applyFont="1" applyFill="1" applyBorder="1" applyAlignment="1">
      <alignment horizontal="center" vertical="center"/>
      <protection/>
    </xf>
    <xf numFmtId="0" fontId="22" fillId="0" borderId="27" xfId="73" applyFont="1" applyFill="1" applyBorder="1" applyAlignment="1">
      <alignment horizontal="left" vertical="center"/>
      <protection/>
    </xf>
    <xf numFmtId="0" fontId="22" fillId="0" borderId="30" xfId="73" applyFont="1" applyFill="1" applyBorder="1" applyAlignment="1">
      <alignment horizontal="left" vertical="center" shrinkToFit="1"/>
      <protection/>
    </xf>
    <xf numFmtId="0" fontId="22" fillId="0" borderId="30" xfId="73" applyFont="1" applyFill="1" applyBorder="1" applyAlignment="1">
      <alignment horizontal="center" vertical="center"/>
      <protection/>
    </xf>
    <xf numFmtId="0" fontId="22" fillId="0" borderId="28" xfId="73" applyFont="1" applyFill="1" applyBorder="1" applyAlignment="1">
      <alignment horizontal="left" vertical="center"/>
      <protection/>
    </xf>
    <xf numFmtId="0" fontId="21" fillId="0" borderId="28" xfId="73" applyFont="1" applyFill="1" applyBorder="1" applyAlignment="1">
      <alignment horizontal="right" vertical="center" shrinkToFit="1"/>
      <protection/>
    </xf>
    <xf numFmtId="0" fontId="36" fillId="0" borderId="28" xfId="73" applyFont="1" applyFill="1" applyBorder="1" applyAlignment="1">
      <alignment horizontal="center" vertical="center"/>
      <protection/>
    </xf>
    <xf numFmtId="0" fontId="36" fillId="0" borderId="28" xfId="73" applyFont="1" applyFill="1" applyBorder="1" applyAlignment="1">
      <alignment horizontal="left" vertical="center"/>
      <protection/>
    </xf>
    <xf numFmtId="0" fontId="36" fillId="0" borderId="27" xfId="73" applyFont="1" applyFill="1" applyBorder="1" applyAlignment="1">
      <alignment horizontal="center" vertical="center"/>
      <protection/>
    </xf>
    <xf numFmtId="4" fontId="22" fillId="0" borderId="30" xfId="73" applyNumberFormat="1" applyFont="1" applyFill="1" applyBorder="1" applyAlignment="1">
      <alignment horizontal="right" vertical="center" shrinkToFit="1"/>
      <protection/>
    </xf>
    <xf numFmtId="0" fontId="36" fillId="0" borderId="31" xfId="73" applyFont="1" applyFill="1" applyBorder="1" applyAlignment="1">
      <alignment horizontal="center" vertical="center"/>
      <protection/>
    </xf>
    <xf numFmtId="0" fontId="22" fillId="0" borderId="32" xfId="73" applyFont="1" applyFill="1" applyBorder="1" applyAlignment="1">
      <alignment horizontal="center" vertical="center"/>
      <protection/>
    </xf>
    <xf numFmtId="4" fontId="22" fillId="0" borderId="33" xfId="73" applyNumberFormat="1" applyFont="1" applyFill="1" applyBorder="1" applyAlignment="1">
      <alignment horizontal="right" vertical="center" shrinkToFit="1"/>
      <protection/>
    </xf>
    <xf numFmtId="0" fontId="36" fillId="0" borderId="32" xfId="73" applyFont="1" applyFill="1" applyBorder="1" applyAlignment="1">
      <alignment horizontal="left" vertical="center"/>
      <protection/>
    </xf>
    <xf numFmtId="4" fontId="22" fillId="0" borderId="34" xfId="73" applyNumberFormat="1" applyFont="1" applyFill="1" applyBorder="1" applyAlignment="1">
      <alignment horizontal="right" vertical="center" shrinkToFit="1"/>
      <protection/>
    </xf>
    <xf numFmtId="0" fontId="22" fillId="0" borderId="0" xfId="73" applyFont="1" applyFill="1" applyAlignment="1">
      <alignment/>
      <protection/>
    </xf>
    <xf numFmtId="0" fontId="22" fillId="0" borderId="0" xfId="73" applyFont="1" applyFill="1" applyAlignment="1">
      <alignment horizontal="right"/>
      <protection/>
    </xf>
    <xf numFmtId="0" fontId="22" fillId="0" borderId="0" xfId="73" applyFont="1" applyFill="1" applyAlignment="1">
      <alignment horizontal="center"/>
      <protection/>
    </xf>
    <xf numFmtId="0" fontId="2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38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75" applyFont="1" applyFill="1" applyAlignment="1">
      <alignment horizontal="center" vertical="center"/>
      <protection/>
    </xf>
    <xf numFmtId="0" fontId="2" fillId="0" borderId="35" xfId="67" applyFont="1" applyFill="1" applyBorder="1" applyAlignment="1">
      <alignment vertical="center"/>
      <protection/>
    </xf>
    <xf numFmtId="0" fontId="2" fillId="0" borderId="35" xfId="67" applyFont="1" applyFill="1" applyBorder="1" applyAlignment="1">
      <alignment horizontal="center" vertical="center"/>
      <protection/>
    </xf>
    <xf numFmtId="0" fontId="2" fillId="0" borderId="35" xfId="0" applyFont="1" applyFill="1" applyBorder="1" applyAlignment="1">
      <alignment horizontal="right" vertical="center"/>
    </xf>
    <xf numFmtId="177" fontId="8" fillId="0" borderId="10" xfId="75" applyNumberFormat="1" applyFont="1" applyFill="1" applyBorder="1" applyAlignment="1">
      <alignment horizontal="center" vertical="center" wrapText="1"/>
      <protection/>
    </xf>
    <xf numFmtId="177" fontId="2" fillId="0" borderId="10" xfId="75" applyNumberFormat="1" applyFont="1" applyFill="1" applyBorder="1" applyAlignment="1">
      <alignment horizontal="left" vertical="center" wrapText="1"/>
      <protection/>
    </xf>
    <xf numFmtId="49" fontId="2" fillId="0" borderId="10" xfId="67" applyNumberFormat="1" applyFont="1" applyFill="1" applyBorder="1" applyAlignment="1">
      <alignment horizontal="center" vertical="center" wrapText="1"/>
      <protection/>
    </xf>
    <xf numFmtId="4" fontId="64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2" fillId="0" borderId="10" xfId="75" applyFont="1" applyFill="1" applyBorder="1" applyAlignment="1">
      <alignment horizontal="left" vertical="center" wrapText="1"/>
      <protection/>
    </xf>
    <xf numFmtId="177" fontId="2" fillId="0" borderId="10" xfId="75" applyNumberFormat="1" applyFont="1" applyFill="1" applyBorder="1" applyAlignment="1">
      <alignment horizontal="left" vertical="center" wrapText="1"/>
      <protection/>
    </xf>
    <xf numFmtId="0" fontId="2" fillId="0" borderId="10" xfId="75" applyFont="1" applyFill="1" applyBorder="1" applyAlignment="1">
      <alignment horizontal="left" vertical="center" wrapText="1"/>
      <protection/>
    </xf>
    <xf numFmtId="0" fontId="2" fillId="0" borderId="10" xfId="65" applyFont="1" applyFill="1" applyBorder="1" applyAlignment="1">
      <alignment vertical="center" wrapText="1"/>
      <protection/>
    </xf>
    <xf numFmtId="177" fontId="2" fillId="0" borderId="10" xfId="75" applyNumberFormat="1" applyFont="1" applyFill="1" applyBorder="1" applyAlignment="1">
      <alignment horizontal="left" vertical="center"/>
      <protection/>
    </xf>
    <xf numFmtId="0" fontId="2" fillId="0" borderId="10" xfId="6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65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left" vertical="center"/>
      <protection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38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69" fillId="0" borderId="0" xfId="0" applyFont="1" applyFill="1" applyBorder="1" applyAlignment="1">
      <alignment/>
    </xf>
    <xf numFmtId="22" fontId="2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16" fillId="0" borderId="0" xfId="0" applyFont="1" applyAlignment="1">
      <alignment/>
    </xf>
    <xf numFmtId="0" fontId="7" fillId="26" borderId="0" xfId="0" applyFont="1" applyFill="1" applyAlignment="1">
      <alignment horizontal="center" vertical="center"/>
    </xf>
    <xf numFmtId="0" fontId="2" fillId="26" borderId="35" xfId="0" applyFont="1" applyFill="1" applyBorder="1" applyAlignment="1">
      <alignment horizontal="left" vertical="center"/>
    </xf>
    <xf numFmtId="0" fontId="2" fillId="26" borderId="35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41" fillId="0" borderId="36" xfId="0" applyFont="1" applyBorder="1" applyAlignment="1">
      <alignment vertical="center" wrapText="1"/>
    </xf>
    <xf numFmtId="4" fontId="10" fillId="0" borderId="36" xfId="0" applyNumberFormat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" fontId="10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?鹎%U龡&amp;H?_x0008__x001C__x001C_?_x0007__x0001__x0001__财务主表（取数逻辑）2" xfId="28"/>
    <cellStyle name="60% - 强调文字颜色 2" xfId="29"/>
    <cellStyle name="标题 4" xfId="30"/>
    <cellStyle name="警告文本" xfId="31"/>
    <cellStyle name="好_2016年高安农商行会计报表相关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2010年12月总公司报表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?鹎%U龡&amp;H?_x0008__x001C__x001C_?_x0007__x0001__x0001_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差_2016年高安农商行会计报表相关" xfId="63"/>
    <cellStyle name="40% - 强调文字颜色 5" xfId="64"/>
    <cellStyle name="常规_新财务会计报表取数报表2010.07.07" xfId="65"/>
    <cellStyle name="60% - 强调文字颜色 5" xfId="66"/>
    <cellStyle name="常规_1 2006年度金融企业财务决算报表(银行类)_报表模板" xfId="67"/>
    <cellStyle name="强调文字颜色 6" xfId="68"/>
    <cellStyle name="40% - 强调文字颜色 6" xfId="69"/>
    <cellStyle name="60% - 强调文字颜色 6" xfId="70"/>
    <cellStyle name="常规 11" xfId="71"/>
    <cellStyle name="常规 11 2" xfId="72"/>
    <cellStyle name="常规 2" xfId="73"/>
    <cellStyle name="常规 3" xfId="74"/>
    <cellStyle name="常规_1 2006年度金融企业财务决算报表(银行类)" xfId="75"/>
    <cellStyle name="常规_Sheet1" xfId="76"/>
    <cellStyle name="常规_会企01表" xfId="77"/>
    <cellStyle name="千位分隔 2" xfId="78"/>
    <cellStyle name="千位分隔 2 5" xfId="79"/>
    <cellStyle name="千位分隔 3" xfId="80"/>
    <cellStyle name="千位分隔_2010会计报表报表1" xfId="81"/>
    <cellStyle name="样式 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externalLink" Target="externalLinks/externalLink38.xml" /><Relationship Id="rId50" Type="http://schemas.openxmlformats.org/officeDocument/2006/relationships/externalLink" Target="externalLinks/externalLink39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28857;&#37329;&#27801;&#19994;\&#28857;&#37329;\&#36164;&#20135;&#35780;&#20272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1326;&#20940;&#30005;&#22120;\&#23384;&#36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&#20522;&#38634;&#26757;\&#37329;&#26479;&#27773;&#36710;\&#26412;&#37096;\&#26412;&#37096;&#35797;&#31639;\&#35797;&#31639;&#34920;\&#37329;&#26479;&#35797;&#31639;-&#35745;&#36130;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&#23425;&#27874;&#36842;&#36187;&#19977;&#23478;&#21333;&#20301;\&#23425;&#27874;&#36842;&#36187;\&#23425;&#27874;&#23457;&#35745;&#25253;&#21578;\&#38472;&#23425;&#27874;\087&#65288;&#23425;&#27874;&#36842;&#36187;&#32622;&#19994;&#26377;&#38480;&#20844;&#21496;&#65288;&#21512;&#24182;&#65289;\2012&#24180;&#24230;&#23457;&#35745;&#30456;&#20851;&#34920;\2012-12-31&#28023;&#27966;&#23457;&#35745;&#24213;&#3129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28857;&#37329;&#27801;&#19994;\&#28857;&#37329;\2014&#24180;&#20892;&#20449;&#32852;&#31038;\4&#26032;&#24314;&#21439;&#32852;&#31038;14-3-31\&#25242;&#24030;&#22478;&#37066;&#32852;&#31038;&#28165;&#20135;&#26680;&#36164;\&#36164;&#20135;&#35780;&#20272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1\d\2002&#24180;&#25253;&#21578;\2002&#24180;&#35780;&#20272;\&#37329;&#27888;\11\&#20117;&#20872;&#23665;&#24066;&#20013;&#29028;&#23486;&#39302;\&#20013;&#29028;&#23486;&#3930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0844;&#21496;\&#25191;&#19994;&#35268;&#31243;\&#20998;&#26512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udit\ChangFeng2000_9_30\Bs&amp;Is19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DOWS\TEMP\My%20Documents\1999&#24180;&#25253;\&#20013;&#21326;&#20225;&#19994;\&#20013;&#20225;&#26412;&#37096;\&#22266;&#23450;&#36164;&#20135;\&#22266;&#23450;&#36164;&#2013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3457;&#35745;&#19968;&#37096;\&#36164;&#20135;&#26126;&#32454;&#34920;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28857;&#37329;&#27801;&#19994;\&#28857;&#37329;\2014&#24180;&#20892;&#20449;&#32852;&#31038;\4&#26032;&#24314;&#21439;&#32852;&#31038;14-3-31\&#25105;&#30340;&#25991;&#26723;\&#38738;&#21407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&#26032;&#24314;&#25991;&#20214;&#22841;\&#37329;&#34701;&#22823;&#34903;6&#26376;&#27719;&#24635;\&#37329;&#34701;&#22823;&#34903;\&#37329;&#34701;&#22823;&#34903;&#24314;&#35774;\&#37329;&#34701;&#22823;&#34903;&#27719;&#24635;\&#37329;&#34701;&#22823;&#34903;&#27719;&#24635;&#25253;&#21578;\&#35831;&#25552;&#20379;&#25968;&#2545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181.01&#20854;&#20182;&#24212;&#20184;&#27454;&#20313;&#39069;&#34920;(&#37096;&#38376;)&#20313;&#39069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33.01&#20854;&#20182;&#24212;&#25910;&#27454;(&#37096;&#38376;)&#20313;&#39069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&#23457;&#35745;&#35268;&#33539;\&#19994;&#21153;&#31867;&#24213;&#31295;\&#23458;&#25143;&#25552;&#20379;&#30340;&#36164;&#26009;\&#20250;&#35745;&#31185;&#30446;&#26126;&#32454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23457;&#26680;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28857;&#37329;&#27801;&#19994;\&#28857;&#37329;\&#36164;&#20135;&#35780;&#20272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&#26032;&#24314;&#25991;&#20214;&#22841;\&#37329;&#34701;&#22823;&#34903;6&#26376;&#27719;&#24635;\&#37329;&#34701;&#22823;&#34903;\&#37329;&#34701;&#22823;&#34903;&#24314;&#35774;\&#37329;&#34701;&#22823;&#34903;&#27719;&#24635;\&#37329;&#34701;&#22823;&#34903;&#27719;&#24635;&#25253;&#21578;\&#35831;&#25552;&#20379;&#25968;&#2545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30334;&#24180;&#39321;&#22253;&#25253;&#34920;&#35843;&#25972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&#23425;&#27874;&#36842;&#36187;&#19977;&#23478;&#21333;&#20301;\2013&#24180;&#26399;&#26411;&#23425;&#27874;&#21512;&#24182;&#36807;&#28193;&#3492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28857;&#37329;&#27801;&#19994;\&#28857;&#37329;\8-24&#20462;&#25913;&#21518;&#23433;&#28304;&#21450;&#33714;&#33457;&#28165;&#20135;&#26680;&#36164;&#25253;&#21578;\8-24&#33714;&#33457;&#21439;&#20892;&#26449;&#20449;&#29992;&#21512;&#20316;&#32852;&#31038;&#28165;&#20135;&#26680;&#36164;&#25253;&#21578;\D\2006work\831&#24037;&#31243;&#39033;&#30446;\&#35780;&#20272;&#24635;&#20307;&#36164;&#26009;\&#19982;&#21326;&#28304;&#21512;&#24182;&#30003;&#25253;&#34920;\&#21512;&#24182;&#30003;&#25253;&#34920;-&#20462;&#25913;&#21518;+&#34920;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28857;&#37329;&#27801;&#19994;\&#28857;&#37329;\8-24&#20462;&#25913;&#21518;&#23433;&#28304;&#21450;&#33714;&#33457;&#28165;&#20135;&#26680;&#36164;&#25253;&#21578;\8-24&#33714;&#33457;&#21439;&#20892;&#26449;&#20449;&#29992;&#21512;&#20316;&#32852;&#31038;&#28165;&#20135;&#26680;&#36164;&#25253;&#21578;\&#35780;&#20272;&#31354;&#30333;&#34920;\&#36164;&#20135;&#35780;&#20272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30334;&#24180;&#39321;&#22253;&#25253;&#34920;&#35843;&#2597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1326;&#20940;&#30005;&#22120;\&#23384;&#361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&#20522;&#38634;&#26757;\&#37329;&#26479;&#27773;&#36710;\&#26412;&#37096;\&#26412;&#37096;&#35797;&#31639;\&#35797;&#31639;&#34920;\&#37329;&#26479;&#35797;&#31639;-&#35745;&#36130;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&#23425;&#27874;&#36842;&#36187;&#19977;&#23478;&#21333;&#20301;\&#23425;&#27874;&#36842;&#36187;\&#23425;&#27874;&#23457;&#35745;&#25253;&#21578;\&#38472;&#23425;&#27874;\087&#65288;&#23425;&#27874;&#36842;&#36187;&#32622;&#19994;&#26377;&#38480;&#20844;&#21496;&#65288;&#21512;&#24182;&#65289;\2012&#24180;&#24230;&#23457;&#35745;&#30456;&#20851;&#34920;\2012-12-31&#28023;&#27966;&#23457;&#35745;&#24213;&#3129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28857;&#37329;&#27801;&#19994;\&#28857;&#37329;\2014&#24180;&#20892;&#20449;&#32852;&#31038;\4&#26032;&#24314;&#21439;&#32852;&#31038;14-3-31\&#25242;&#24030;&#22478;&#37066;&#32852;&#31038;&#28165;&#20135;&#26680;&#36164;\&#36164;&#20135;&#35780;&#20272;&#3492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0844;&#21496;\&#25191;&#19994;&#35268;&#31243;\&#20998;&#26512;&#3492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wangjianfen\&#19987;&#19994;&#26631;&#20934;&#21046;&#23450;\&#24191;&#19996;&#23433;&#24509;&#21442;&#32771;&#36164;&#26009;\&#23433;&#24509;&#21326;&#26222;\&#23457;&#35745;&#27979;&#35797;&#34920;\&#23457;&#35745;&#19968;&#37096;\&#36164;&#20135;&#26126;&#32454;&#34920;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HP\Desktop\234&#65288;&#21271;&#20140;&#39321;&#22253;&#22823;&#36947;&#23454;&#19994;&#26377;&#38480;&#20844;&#21496;&#65289;\&#28857;&#37329;&#27801;&#19994;\&#28857;&#37329;\2014&#24180;&#20892;&#20449;&#32852;&#31038;\4&#26032;&#24314;&#21439;&#32852;&#31038;14-3-31\&#25105;&#30340;&#25991;&#26723;\&#38738;&#21407;&#21306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Users\liqnxiang\Desktop\&#27743;&#35199;&#22269;&#33647;&#26377;&#38480;&#20844;&#21496;\&#27743;&#35199;&#22269;&#33647;&#26377;&#38480;&#36131;&#20219;&#20844;&#21496;&#25253;&#34920;\&#23457;&#35745;&#35268;&#33539;\&#19994;&#21153;&#31867;&#24213;&#31295;\&#23458;&#25143;&#25552;&#20379;&#30340;&#36164;&#26009;\&#20250;&#35745;&#31185;&#30446;&#26126;&#32454;&#34920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D&#30424;&#36164;&#26009;\2017&#24180;&#20225;&#19994;&#25253;&#21578;\244&#65288;&#21271;&#20140;&#39321;&#22253;&#22823;&#36947;&#23454;&#19994;&#26377;&#38480;&#20844;&#21496;&#65289;2015\&#21271;&#20140;&#39321;&#22253;2015&#25253;&#3492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&#30424;&#36164;&#26009;\2022&#24180;&#24230;\2022&#24180;&#25253;&#34920;&#23457;&#35745;\1-&#38134;&#34892;&#25253;&#34920;&#23457;&#35745;\3-&#27743;&#35199;&#23433;&#20041;&#20892;&#26449;&#21830;&#19994;&#38134;&#34892;&#32929;&#20221;&#26377;&#38480;&#20844;&#21496;\2021&#24180;&#25253;&#21578;\000&#27743;&#35199;&#23433;&#20041;&#20892;&#26449;&#21830;&#19994;&#38134;&#34892;&#32929;&#20221;&#26377;&#38480;&#20844;&#21496;&#25253;&#21578;\2-2021&#24180;&#27743;&#35199;&#23433;&#20041;&#20892;&#21830;&#34892;&#20250;&#35745;&#25253;&#34920;&#30456;&#20851;2.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iqnxiang\Desktop\&#27743;&#35199;&#22269;&#33647;&#26377;&#38480;&#20844;&#21496;\&#27743;&#35199;&#22269;&#33647;&#26377;&#38480;&#36131;&#20219;&#20844;&#21496;&#25253;&#34920;\&#23425;&#27874;&#36842;&#36187;&#19977;&#23478;&#21333;&#20301;\2013&#24180;&#26399;&#26411;&#23425;&#27874;&#21512;&#24182;&#36807;&#28193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2001&#24180;&#24180;&#25253;\&#22823;&#20247;&#31185;&#21019;\&#19978;&#28023;&#20940;&#20255;\&#24037;&#20316;&#24213;&#31295;\My%20Documents\&#26684;&#24335;\&#25972;&#29702;&#24213;&#31295;&#34920;&#266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2001&#24180;&#24180;&#25253;\&#22823;&#20247;&#31185;&#21019;\&#19978;&#28023;&#20940;&#20255;\&#24037;&#20316;&#24213;&#31295;\My%20Documents\2000&#24180;&#24180;&#25253;\&#21326;&#32852;&#32929;&#20221;\&#21326;&#32852;&#21830;&#21414;\2000&#24180;&#21326;&#32852;&#21830;&#21414;&#27719;&#24635;&#25253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28857;&#37329;&#27801;&#19994;\&#28857;&#37329;\8-24&#20462;&#25913;&#21518;&#23433;&#28304;&#21450;&#33714;&#33457;&#28165;&#20135;&#26680;&#36164;&#25253;&#21578;\8-24&#33714;&#33457;&#21439;&#20892;&#26449;&#20449;&#29992;&#21512;&#20316;&#32852;&#31038;&#28165;&#20135;&#26680;&#36164;&#25253;&#21578;\D\2006work\831&#24037;&#31243;&#39033;&#30446;\&#35780;&#20272;&#24635;&#20307;&#36164;&#26009;\&#19982;&#21326;&#28304;&#21512;&#24182;&#30003;&#25253;&#34920;\&#21512;&#24182;&#30003;&#25253;&#34920;-&#20462;&#25913;&#21518;+&#34920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34&#65288;&#21271;&#20140;&#39321;&#22253;&#22823;&#36947;&#23454;&#19994;&#26377;&#38480;&#20844;&#21496;&#65289;\&#28857;&#37329;&#27801;&#19994;\&#28857;&#37329;\8-24&#20462;&#25913;&#21518;&#23433;&#28304;&#21450;&#33714;&#33457;&#28165;&#20135;&#26680;&#36164;&#25253;&#21578;\8-24&#33714;&#33457;&#21439;&#20892;&#26449;&#20449;&#29992;&#21512;&#20316;&#32852;&#31038;&#28165;&#20135;&#26680;&#36164;&#25253;&#21578;\&#35780;&#20272;&#31354;&#30333;&#34920;\&#36164;&#20135;&#35780;&#20272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y%20Documents\2001&#24180;&#24180;&#25253;\&#22823;&#20247;&#31185;&#21019;\&#19978;&#28023;&#20940;&#20255;\&#24037;&#20316;&#24213;&#31295;\My%20Documents\2000&#24180;&#24180;&#25253;\&#21326;&#32852;&#32929;&#20221;\&#21326;&#32852;&#21830;&#21414;\2000&#24180;&#21326;&#32852;&#21830;&#21414;&#27719;&#24635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  <sheetName val="KKKKKKKK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存货"/>
      <sheetName val="原材料 (2)"/>
      <sheetName val="原材料 (3)"/>
      <sheetName val="产成品汇总"/>
      <sheetName val="产成品 -40L"/>
      <sheetName val="产成品 -46-51L"/>
      <sheetName val="产成品 -68L"/>
      <sheetName val="产成品 -72L"/>
      <sheetName val="产成品 -80L"/>
      <sheetName val="产成品 -88L"/>
      <sheetName val="产成品 -92L"/>
      <sheetName val="产成品 -100L"/>
      <sheetName val="产成品 -128L"/>
      <sheetName val="产成品 -132L"/>
      <sheetName val="产成品 -135L"/>
      <sheetName val="产成品 -112L"/>
      <sheetName val="制造费用"/>
      <sheetName val="存货抽查"/>
      <sheetName val="跌价准备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d"/>
      <sheetName val="sd (2)"/>
      <sheetName val="审定资产负债表"/>
      <sheetName val="审定利润表"/>
      <sheetName val="审定流量表"/>
      <sheetName val="审定流量表续"/>
      <sheetName val="审计后项目分析表"/>
      <sheetName val="审计后指标分析表"/>
      <sheetName val="原资产负债表"/>
      <sheetName val="原报表补充"/>
      <sheetName val="原利润表"/>
      <sheetName val="原流量表"/>
      <sheetName val="原流量表续"/>
      <sheetName val="未审项目分析表"/>
      <sheetName val="未审指标分析表"/>
      <sheetName val="重要性确定"/>
      <sheetName val="重要性分配"/>
      <sheetName val="科目代码"/>
      <sheetName val="试算表－资产"/>
      <sheetName val="试算表－负债权益"/>
      <sheetName val="试算表－利润"/>
      <sheetName val="审计调整"/>
      <sheetName val="重分类"/>
      <sheetName val="未调整不符合事项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目录"/>
      <sheetName val="签发单"/>
      <sheetName val="复核表"/>
      <sheetName val="修改记录"/>
      <sheetName val="审计标识"/>
      <sheetName val="简签表"/>
      <sheetName val="资料清单"/>
      <sheetName val="基本情况表"/>
      <sheetName val="会计政策表"/>
      <sheetName val="总体策略"/>
      <sheetName val="沟通函"/>
      <sheetName val="审计小结"/>
      <sheetName val="关联方交易"/>
      <sheetName val="持续经营"/>
      <sheetName val="了解风险"/>
      <sheetName val="了解环境"/>
      <sheetName val="重要领域1"/>
      <sheetName val="重要领域2"/>
      <sheetName val="具体计划"/>
      <sheetName val="审计程序"/>
      <sheetName val="资产表"/>
      <sheetName val="利润表"/>
      <sheetName val="流量表"/>
      <sheetName val="细节测试"/>
      <sheetName val="账表核对"/>
      <sheetName val="审计汇总"/>
      <sheetName val="本期审计差异汇总"/>
      <sheetName val="期初审计差异汇总"/>
      <sheetName val="货币资金"/>
      <sheetName val="现金盘点"/>
      <sheetName val="银行存款"/>
      <sheetName val="货币资金检查"/>
      <sheetName val="持有至到期投资审定"/>
      <sheetName val="应收账款审定"/>
      <sheetName val="应收账款明细"/>
      <sheetName val="应收替代"/>
      <sheetName val="应收坏账"/>
      <sheetName val="应收账款检查"/>
      <sheetName val="其他应收审定"/>
      <sheetName val="其他应收明细"/>
      <sheetName val="预付账款审定"/>
      <sheetName val="预付账款明细"/>
      <sheetName val="应收利息审定表"/>
      <sheetName val="Z6-201应收利息检查表"/>
      <sheetName val="存货审定"/>
      <sheetName val="开发成本审定"/>
      <sheetName val="存货抽查表"/>
      <sheetName val="待摊费用审定"/>
      <sheetName val="待摊费用检查"/>
      <sheetName val="长期投资审定"/>
      <sheetName val="长期投资检查"/>
      <sheetName val="固定资产及折旧审定"/>
      <sheetName val="固定资产检查"/>
      <sheetName val="测算表"/>
      <sheetName val="汇总"/>
      <sheetName val="办公设备"/>
      <sheetName val="交通工具"/>
      <sheetName val="无形资产"/>
      <sheetName val="固定资产盘点抽查"/>
      <sheetName val="工程物资审定"/>
      <sheetName val="在建工程审定"/>
      <sheetName val="固定资产清理"/>
      <sheetName val="无形资产审定"/>
      <sheetName val="长期待摊审定"/>
      <sheetName val="长期待摊摊销表"/>
      <sheetName val="长期待摊检查"/>
      <sheetName val="递延税款审定  (2)"/>
      <sheetName val="短期借款"/>
      <sheetName val="应付票据"/>
      <sheetName val="应付账款审定"/>
      <sheetName val="应付账款明细"/>
      <sheetName val="应付账款核对表"/>
      <sheetName val="预收账款审定"/>
      <sheetName val="预收账款明细"/>
      <sheetName val="预收账款核对"/>
      <sheetName val="应付工资审定"/>
      <sheetName val="应付工资检查"/>
      <sheetName val="应付股利审定"/>
      <sheetName val="应交税金审定"/>
      <sheetName val="其他应交款"/>
      <sheetName val="其他应付款审定"/>
      <sheetName val="其他应付明细"/>
      <sheetName val="预计负债审定表"/>
      <sheetName val="长期借款审定"/>
      <sheetName val="递延税款审定 "/>
      <sheetName val="实收资本"/>
      <sheetName val="资本公积审定"/>
      <sheetName val="盈余公积审定"/>
      <sheetName val="未分配利润审定"/>
      <sheetName val="主营收入和成本审定1"/>
      <sheetName val="主营收入和成本审定2"/>
      <sheetName val="收入检查"/>
      <sheetName val="销售截止检查"/>
      <sheetName val="主营业务成本检查"/>
      <sheetName val="税金和附加审定"/>
      <sheetName val="其他利润审定"/>
      <sheetName val="营业费用审定"/>
      <sheetName val="营业费用检查"/>
      <sheetName val="管理费用"/>
      <sheetName val="管理费用检查"/>
      <sheetName val="财务费用审定"/>
      <sheetName val="营业外收支审定"/>
      <sheetName val="所得税审定"/>
      <sheetName val="所得税检查"/>
      <sheetName val="以前年度损益调整审定"/>
      <sheetName val="通用 (2)"/>
      <sheetName val="通用"/>
      <sheetName val="现金流量审计底稿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评估说明"/>
      <sheetName val="资产结果汇总表A"/>
      <sheetName val="BB分类汇总1A"/>
      <sheetName val="分类汇总2A"/>
      <sheetName val="土建工程A"/>
      <sheetName val="房屋建筑物A"/>
      <sheetName val="构筑物A"/>
      <sheetName val="机器"/>
      <sheetName val="流资汇总1"/>
      <sheetName val="BB现金"/>
      <sheetName val="BB银行存款"/>
      <sheetName val="BB其他应收"/>
      <sheetName val="预付帐款"/>
      <sheetName val="BB应付账款"/>
      <sheetName val="预付帐款 (2)"/>
      <sheetName val="包装物（药）"/>
      <sheetName val="开办费(华)"/>
      <sheetName val="#REF!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9-1"/>
      <sheetName val="G9-2"/>
      <sheetName val="G9-3"/>
      <sheetName val="资产调整分录"/>
      <sheetName val="负债调整分录"/>
      <sheetName val="利润调整分录"/>
      <sheetName val="资产重分类分录"/>
      <sheetName val="负债重分类分录"/>
      <sheetName val="利润重分类分录"/>
      <sheetName val="企业表一"/>
      <sheetName val="企业表二"/>
      <sheetName val="M-5A"/>
      <sheetName val="M-5B"/>
      <sheetName val="M-5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97"/>
      <sheetName val="97合并BS"/>
      <sheetName val="97合并IS"/>
      <sheetName val="97母体合并自动生成"/>
      <sheetName val="97母体合并调整分录"/>
      <sheetName val="97母体与国贸合并自动生成"/>
      <sheetName val="97母体与国贸合并调整分录"/>
      <sheetName val="97大柳塔煤矿BS"/>
      <sheetName val="97大柳塔煤矿IS"/>
      <sheetName val="97大柳塔煤矿自动生成"/>
      <sheetName val="97大柳塔调整分录"/>
      <sheetName val="97洗煤厂BS"/>
      <sheetName val="97洗煤厂IS"/>
      <sheetName val="97洗煤厂自动生成"/>
      <sheetName val="97洗煤厂调整分录"/>
      <sheetName val="97国贸BS"/>
      <sheetName val="97国贸IS"/>
      <sheetName val="97国贸自动生成"/>
      <sheetName val="97国贸调整分录"/>
      <sheetName val="97包神铁路BS"/>
      <sheetName val="97包神铁路IS"/>
      <sheetName val="97包神自动生成"/>
      <sheetName val="97包神调整分录"/>
      <sheetName val="98"/>
      <sheetName val="98合并BS"/>
      <sheetName val="98合并IS"/>
      <sheetName val="98体合并自动生成"/>
      <sheetName val="98母体合并调整分录"/>
      <sheetName val="98母体与国贸合并自动生成"/>
      <sheetName val="98母体与国贸合并调整分录"/>
      <sheetName val="98大柳塔煤矿BS"/>
      <sheetName val="98大柳塔煤矿IS"/>
      <sheetName val="98大柳塔煤矿自动生成"/>
      <sheetName val="98大柳塔调整分录"/>
      <sheetName val="98洗煤厂BS"/>
      <sheetName val="98洗煤厂IS"/>
      <sheetName val="98洗煤厂自动生成"/>
      <sheetName val="98洗煤厂调整分录"/>
      <sheetName val="98国贸BS"/>
      <sheetName val="98国贸IS"/>
      <sheetName val="98国贸自动生成"/>
      <sheetName val="98国贸调整分录"/>
      <sheetName val="98包神铁路BS"/>
      <sheetName val="98包神铁路IS"/>
      <sheetName val="98包神自动生成"/>
      <sheetName val="98包神调整分录"/>
      <sheetName val="99"/>
      <sheetName val="99合并BS"/>
      <sheetName val="99合并IS"/>
      <sheetName val="99母体合并自动生成"/>
      <sheetName val="99母体合并调整分录"/>
      <sheetName val="99母体与国贸合并自动生成"/>
      <sheetName val="99母体与国贸合并调整分录"/>
      <sheetName val="99大柳塔煤矿BS"/>
      <sheetName val="99大柳塔煤矿IS"/>
      <sheetName val="99大柳塔煤矿自动生成"/>
      <sheetName val="99大柳塔调整分录"/>
      <sheetName val="99洗煤厂BS"/>
      <sheetName val="99洗煤厂IS"/>
      <sheetName val="99洗煤厂自动生成"/>
      <sheetName val="99洗煤厂调整分录"/>
      <sheetName val="99国贸BS"/>
      <sheetName val="99国贸IS"/>
      <sheetName val="99国贸自动生成"/>
      <sheetName val="99国贸调整分录"/>
      <sheetName val="99包神铁路BS"/>
      <sheetName val="99包神铁路IS"/>
      <sheetName val="99包神自动生成"/>
      <sheetName val="99包神调整分录"/>
      <sheetName val="2000"/>
      <sheetName val="00合并BS"/>
      <sheetName val="00合并IS"/>
      <sheetName val="00母体合并自动生成"/>
      <sheetName val="00母体合并调整分录"/>
      <sheetName val="00母体与国贸合并自动生成"/>
      <sheetName val="00母体与国贸合并调整分录"/>
      <sheetName val="00大柳塔煤矿BS"/>
      <sheetName val="00大柳塔煤矿IS"/>
      <sheetName val="00大柳塔煤矿自动生成"/>
      <sheetName val="00大柳塔调整分录"/>
      <sheetName val="00洗煤厂BS"/>
      <sheetName val="00洗煤厂IS"/>
      <sheetName val="00洗煤厂自动生成"/>
      <sheetName val="00洗煤厂调整分录"/>
      <sheetName val="00国贸BS"/>
      <sheetName val="00国贸IS"/>
      <sheetName val="00国贸自动生成"/>
      <sheetName val="00国贸调整分录"/>
      <sheetName val="00包神铁路BS"/>
      <sheetName val="00包神铁路IS"/>
      <sheetName val="00包神自动生成"/>
      <sheetName val="00包神调整分录"/>
      <sheetName val="合并BS"/>
      <sheetName val="合并IS"/>
      <sheetName val="合并自动生成"/>
      <sheetName val="合并调整分录"/>
      <sheetName val="#0"/>
      <sheetName val="706所BS"/>
      <sheetName val="706所IS"/>
      <sheetName val="706所自动生成"/>
      <sheetName val="706所调整分录"/>
      <sheetName val="#1"/>
      <sheetName val="204所BS"/>
      <sheetName val="204所IS"/>
      <sheetName val="204所自动生成"/>
      <sheetName val="204所调整分录"/>
      <sheetName val="#2"/>
      <sheetName val="数控合并BS"/>
      <sheetName val="数控合并IS"/>
      <sheetName val="数控合并自动生成"/>
      <sheetName val="数控合并抵销分录"/>
      <sheetName val="航天数控BS"/>
      <sheetName val="航天数控IS"/>
      <sheetName val="航天数控自动生成"/>
      <sheetName val="航天数控调整分录"/>
      <sheetName val="碧野BS"/>
      <sheetName val="碧野IS"/>
      <sheetName val="碧野自动生成"/>
      <sheetName val="碧野调整分录"/>
      <sheetName val="#3"/>
      <sheetName val="弘华BS"/>
      <sheetName val="弘华IS"/>
      <sheetName val="弘华自动生成"/>
      <sheetName val="弘华调整分录"/>
      <sheetName val="#4"/>
      <sheetName val="合并长峰医疗BS"/>
      <sheetName val="合并长峰医疗IS"/>
      <sheetName val="合并长峰医疗自动生成"/>
      <sheetName val="合并长峰医疗抵消分录"/>
      <sheetName val="长峰医疗BS"/>
      <sheetName val="长峰医疗IS"/>
      <sheetName val="长峰医疗自动生成"/>
      <sheetName val="长峰医疗调整分录"/>
      <sheetName val="密云BS"/>
      <sheetName val="密云IS"/>
      <sheetName val="密云自动生成"/>
      <sheetName val="密云调整分录"/>
      <sheetName val="#5"/>
      <sheetName val="长峰星桥BS"/>
      <sheetName val="长峰星桥IS"/>
      <sheetName val="长峰星桥自动生成"/>
      <sheetName val="长峰星桥调整分录"/>
      <sheetName val="#6"/>
      <sheetName val="Sheet4"/>
      <sheetName val="Sheet5"/>
      <sheetName val="Sheet6"/>
      <sheetName val="Sheet7"/>
      <sheetName val="Sheet8"/>
      <sheetName val="Sheet9"/>
      <sheetName val="Sheet10"/>
      <sheetName val="00000000"/>
      <sheetName val="BS"/>
      <sheetName val="IS"/>
      <sheetName val="自动生成"/>
      <sheetName val="调整分录"/>
      <sheetName val="#REF!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清单1.1"/>
      <sheetName val="固定资产清单"/>
      <sheetName val="清单12.31"/>
      <sheetName val="变动9901"/>
      <sheetName val="变动9912"/>
      <sheetName val="明细帐"/>
      <sheetName val="房屋建筑"/>
      <sheetName val="汽车"/>
      <sheetName val="机电"/>
      <sheetName val="家具"/>
      <sheetName val="电脑打印机"/>
      <sheetName val="经租机电"/>
      <sheetName val="职工产权房"/>
      <sheetName val="处理-报废"/>
      <sheetName val="处理-其他减少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银行存款"/>
      <sheetName val="其他货币资金"/>
      <sheetName val="短期投资及跌价准备明细表"/>
      <sheetName val="应收票据明细表"/>
      <sheetName val="应收股利明细表"/>
      <sheetName val="应收利息明细表"/>
      <sheetName val="应收账款明细表"/>
      <sheetName val="其他应收款明细表"/>
      <sheetName val="坏帐准备明细表"/>
      <sheetName val="预付账款明细表"/>
      <sheetName val="应收补贴款明细表"/>
      <sheetName val="存货明细表"/>
      <sheetName val="存货项目明细表 "/>
      <sheetName val="物资采购明细表"/>
      <sheetName val="包装物明细表"/>
      <sheetName val="低值易耗品明细表"/>
      <sheetName val="委托加工物资明细表"/>
      <sheetName val="委托代销商品明细表"/>
      <sheetName val="受托代销商品明细表"/>
      <sheetName val="分期收款发出商品明细表"/>
      <sheetName val="生产成本汇总表"/>
      <sheetName val="生产成本明细表"/>
      <sheetName val="劳务成本明细表"/>
      <sheetName val="制造费用明细表"/>
      <sheetName val="存货盘点计划"/>
      <sheetName val="存货帐实核对差异表"/>
      <sheetName val="存货跌价准备"/>
      <sheetName val="待摊费用明细表"/>
      <sheetName val="待处理流动资产损溢明细表"/>
      <sheetName val="待处理固定资产损溢明细表"/>
      <sheetName val="内部往来明细表"/>
      <sheetName val="拨付所属资金明细表"/>
      <sheetName val="长期股权投资明细表"/>
      <sheetName val="长期债权投资明细表"/>
      <sheetName val="长期投资减值准备明细表    "/>
      <sheetName val="委托贷款及减值准备明细表"/>
      <sheetName val="固定资产明细表"/>
      <sheetName val="固定资产增减变动表"/>
      <sheetName val="累计折旧明细表"/>
      <sheetName val="当月提足折旧固定资产原值明细表"/>
      <sheetName val="固定资产减值准备明细表"/>
      <sheetName val="工程物资明细表"/>
      <sheetName val="在建工程明细表"/>
      <sheetName val="在建工程减值准备明细表"/>
      <sheetName val="固定资产清理明细表"/>
      <sheetName val="无形资产明细表"/>
      <sheetName val="无形资产减值准备明细表"/>
      <sheetName val="未确认融资费用明细表"/>
      <sheetName val="长期待摊费用明细表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实收资本（法人）"/>
      <sheetName val="实收资本（职工）"/>
      <sheetName val="实收资本（自然人）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利润表附表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核算项目余额表 (4)"/>
      <sheetName val="核算项目余额表 (3)"/>
      <sheetName val="核算项目余额表 (2)"/>
      <sheetName val="核算项目余额表"/>
      <sheetName val="_______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核算项目余额表 (4)"/>
      <sheetName val="核算项目余额表 (3)"/>
      <sheetName val="核算项目余额表 (2)"/>
      <sheetName val="核算项目余额表"/>
      <sheetName val="_______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资料提供人须知"/>
      <sheetName val="关联方一览表"/>
      <sheetName val="现金明细表"/>
      <sheetName val="银行存款明细表"/>
      <sheetName val="其他货币资金明细表"/>
      <sheetName val="短期投资(股票)明细表"/>
      <sheetName val="短期投资(债券)明细表"/>
      <sheetName val="短期投资(其他)明细表"/>
      <sheetName val="短期投资跌价损失准备明细表"/>
      <sheetName val="应收票据明细表"/>
      <sheetName val="应收股利明细表"/>
      <sheetName val="应收利息明细表"/>
      <sheetName val="应收帐款明细表"/>
      <sheetName val="坏帐准备明细表"/>
      <sheetName val="预付货款明细表"/>
      <sheetName val="应收补贴款明细表"/>
      <sheetName val="其他应收款明细表"/>
      <sheetName val="待摊费用明细表"/>
      <sheetName val="存货明细表"/>
      <sheetName val="待处理流动资产净损失明细表"/>
      <sheetName val="长期股票投资明细表(成本法)"/>
      <sheetName val="长期股权投资明细表(权益法)"/>
      <sheetName val="其他长期股权投资明细表(成本法)"/>
      <sheetName val="期货会员资格投资明细表"/>
      <sheetName val="长期债券投资明细表"/>
      <sheetName val="其他长期债权投资明细表"/>
      <sheetName val="固定资产及累计折旧明细表"/>
      <sheetName val="累计折旧明细表"/>
      <sheetName val="工程物资明细表"/>
      <sheetName val="在建工程明细表"/>
      <sheetName val="待处理固定资产净损失明细表"/>
      <sheetName val="无形资产明细表"/>
      <sheetName val="开办费明细表"/>
      <sheetName val="长期待摊费用明细表"/>
      <sheetName val="短期借款明细表"/>
      <sheetName val="短期借款明细表1"/>
      <sheetName val="应付票据明细表"/>
      <sheetName val="应付帐款明细表"/>
      <sheetName val="预收帐款明细表"/>
      <sheetName val="应付股利明细表"/>
      <sheetName val="未交税金明细表"/>
      <sheetName val="增值税明细表"/>
      <sheetName val="其他未交款明细表"/>
      <sheetName val="其他应付款明细表"/>
      <sheetName val="预提费用明细表"/>
      <sheetName val="长期借款明细表"/>
      <sheetName val="长期借款明细表1"/>
      <sheetName val="应付债券明细表"/>
      <sheetName val="长期应付款明细表"/>
      <sheetName val="住房周转金明细表"/>
      <sheetName val="其他长期负债明细表"/>
      <sheetName val="股本明细表"/>
      <sheetName val="资本公积明细表"/>
      <sheetName val="盈余公积明细表"/>
      <sheetName val="主营业务收入与成本明细表1"/>
      <sheetName val="主营业务收入与成本明细表2"/>
      <sheetName val="主要产品成本构成"/>
      <sheetName val="成本倒轧表"/>
      <sheetName val="主营业务税金及附加明细表"/>
      <sheetName val="其他业务利润明细表"/>
      <sheetName val="营业费用明细表"/>
      <sheetName val="管理费用明细表"/>
      <sheetName val="制造费用明细表"/>
      <sheetName val="财务费用明细表"/>
      <sheetName val="投资收益明细表"/>
      <sheetName val="补贴收入明细表"/>
      <sheetName val="营业外收入明细表"/>
      <sheetName val="营业外支出明细表"/>
      <sheetName val="所得税"/>
      <sheetName val="现金流量表"/>
      <sheetName val="现金流量表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徐"/>
      <sheetName val="管理文件清单"/>
      <sheetName val="B"/>
      <sheetName val="目录"/>
      <sheetName val="应收票据"/>
      <sheetName val="应收账款"/>
      <sheetName val="预收账款"/>
      <sheetName val="应交税金"/>
      <sheetName val="其他应交款"/>
      <sheetName val="主营业务收入"/>
      <sheetName val="主营业务税金及附加"/>
      <sheetName val="其他业务利润"/>
      <sheetName val="营业费用"/>
      <sheetName val="预付账款"/>
      <sheetName val="固及累"/>
      <sheetName val="固减值"/>
      <sheetName val="工程物资"/>
      <sheetName val="在建工程"/>
      <sheetName val="在建减值"/>
      <sheetName val="固定清理"/>
      <sheetName val="应付票据"/>
      <sheetName val="应付账款"/>
      <sheetName val="存货"/>
      <sheetName val="生产成本"/>
      <sheetName val="制造费用"/>
      <sheetName val="劳务成本"/>
      <sheetName val="存货跌价准备"/>
      <sheetName val="代销商品款"/>
      <sheetName val="待摊费用"/>
      <sheetName val="应付工资"/>
      <sheetName val="应付福利费"/>
      <sheetName val="预提费用"/>
      <sheetName val="主营业务成本"/>
      <sheetName val="货币资金"/>
      <sheetName val="短期投资"/>
      <sheetName val="短期投资-委托贷款"/>
      <sheetName val="应收股利"/>
      <sheetName val="应收利息"/>
      <sheetName val="应收补贴款"/>
      <sheetName val="其他应收款"/>
      <sheetName val="长期股权投资"/>
      <sheetName val="长期股权投资明细表"/>
      <sheetName val="长期股权投资-减值准备"/>
      <sheetName val="长期债权投资"/>
      <sheetName val="长期债权投资减值准备"/>
      <sheetName val="无形资产"/>
      <sheetName val="长期待摊费用"/>
      <sheetName val="短期借款"/>
      <sheetName val="应付股利"/>
      <sheetName val="其他应付款"/>
      <sheetName val="内部往来"/>
      <sheetName val="预计负债"/>
      <sheetName val="长期借款"/>
      <sheetName val="应付债券"/>
      <sheetName val="长期应付款"/>
      <sheetName val="专项应付款"/>
      <sheetName val="其他长期负债"/>
      <sheetName val="递延税款"/>
      <sheetName val="一年内到期"/>
      <sheetName val="股本"/>
      <sheetName val="资本公积"/>
      <sheetName val="盈余公积"/>
      <sheetName val="未分配利润"/>
      <sheetName val="管理费用"/>
      <sheetName val="财务费用"/>
      <sheetName val="投资收益"/>
      <sheetName val="补贴收入"/>
      <sheetName val="营业外收入"/>
      <sheetName val="营业外支出"/>
      <sheetName val="所得税"/>
      <sheetName val="以前年度损益"/>
      <sheetName val="减值准备"/>
      <sheetName val="股东权益增减变动表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  <sheetName val="KKKKKKKK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利润表附表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未审计负债表"/>
      <sheetName val="未审计利润表"/>
      <sheetName val="未审计现金流量表"/>
      <sheetName val="已审计负债表"/>
      <sheetName val="已审计利润表"/>
      <sheetName val="已审计现金流量表"/>
      <sheetName val="会企04表"/>
      <sheetName val="国有资产变动情况表"/>
      <sheetName val="资产减值准备情况表"/>
      <sheetName val="会企01期初表"/>
      <sheetName val="会企02期初表"/>
      <sheetName val="期初调整分录"/>
      <sheetName val="会企01期末表"/>
      <sheetName val="会企02期末表"/>
      <sheetName val="期末调整分录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资产及损益分步抵销分录备查"/>
      <sheetName val="本期审计差异汇总"/>
      <sheetName val="合并抵销分录"/>
      <sheetName val="会企01表"/>
      <sheetName val="会企02表"/>
      <sheetName val="会企03表主表"/>
      <sheetName val="现流副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填表信息"/>
      <sheetName val="资产负债表"/>
      <sheetName val="表5固定资产汇总表"/>
      <sheetName val="表5-3土地"/>
      <sheetName val="表5-1-1房屋"/>
      <sheetName val="表5-1-2构筑物"/>
      <sheetName val="表5-1-3管道和沟槽"/>
      <sheetName val="表5-5-1在建工程-土建"/>
      <sheetName val="表3-10-6-1开发产品"/>
      <sheetName val="表3-10-6-2出租开发产品"/>
      <sheetName val="#REF"/>
      <sheetName val="#REF!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  <sheetName val="KKKKKKK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未审计负债表"/>
      <sheetName val="未审计利润表"/>
      <sheetName val="未审计现金流量表"/>
      <sheetName val="已审计负债表"/>
      <sheetName val="已审计利润表"/>
      <sheetName val="已审计现金流量表"/>
      <sheetName val="会企04表"/>
      <sheetName val="国有资产变动情况表"/>
      <sheetName val="资产减值准备情况表"/>
      <sheetName val="会企01期初表"/>
      <sheetName val="会企02期初表"/>
      <sheetName val="期初调整分录"/>
      <sheetName val="会企01期末表"/>
      <sheetName val="会企02期末表"/>
      <sheetName val="期末调整分录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存货"/>
      <sheetName val="原材料 (2)"/>
      <sheetName val="原材料 (3)"/>
      <sheetName val="产成品汇总"/>
      <sheetName val="产成品 -40L"/>
      <sheetName val="产成品 -46-51L"/>
      <sheetName val="产成品 -68L"/>
      <sheetName val="产成品 -72L"/>
      <sheetName val="产成品 -80L"/>
      <sheetName val="产成品 -88L"/>
      <sheetName val="产成品 -92L"/>
      <sheetName val="产成品 -100L"/>
      <sheetName val="产成品 -128L"/>
      <sheetName val="产成品 -132L"/>
      <sheetName val="产成品 -135L"/>
      <sheetName val="产成品 -112L"/>
      <sheetName val="制造费用"/>
      <sheetName val="存货抽查"/>
      <sheetName val="跌价准备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d"/>
      <sheetName val="sd (2)"/>
      <sheetName val="审定资产负债表"/>
      <sheetName val="审定利润表"/>
      <sheetName val="审定流量表"/>
      <sheetName val="审定流量表续"/>
      <sheetName val="审计后项目分析表"/>
      <sheetName val="审计后指标分析表"/>
      <sheetName val="原资产负债表"/>
      <sheetName val="原报表补充"/>
      <sheetName val="原利润表"/>
      <sheetName val="原流量表"/>
      <sheetName val="原流量表续"/>
      <sheetName val="未审项目分析表"/>
      <sheetName val="未审指标分析表"/>
      <sheetName val="重要性确定"/>
      <sheetName val="重要性分配"/>
      <sheetName val="科目代码"/>
      <sheetName val="试算表－资产"/>
      <sheetName val="试算表－负债权益"/>
      <sheetName val="试算表－利润"/>
      <sheetName val="审计调整"/>
      <sheetName val="重分类"/>
      <sheetName val="未调整不符合事项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目录"/>
      <sheetName val="签发单"/>
      <sheetName val="复核表"/>
      <sheetName val="修改记录"/>
      <sheetName val="审计标识"/>
      <sheetName val="简签表"/>
      <sheetName val="资料清单"/>
      <sheetName val="基本情况表"/>
      <sheetName val="会计政策表"/>
      <sheetName val="总体策略"/>
      <sheetName val="沟通函"/>
      <sheetName val="审计小结"/>
      <sheetName val="关联方交易"/>
      <sheetName val="持续经营"/>
      <sheetName val="了解风险"/>
      <sheetName val="了解环境"/>
      <sheetName val="重要领域1"/>
      <sheetName val="重要领域2"/>
      <sheetName val="具体计划"/>
      <sheetName val="审计程序"/>
      <sheetName val="资产表"/>
      <sheetName val="利润表"/>
      <sheetName val="流量表"/>
      <sheetName val="细节测试"/>
      <sheetName val="账表核对"/>
      <sheetName val="审计汇总"/>
      <sheetName val="本期审计差异汇总"/>
      <sheetName val="期初审计差异汇总"/>
      <sheetName val="货币资金"/>
      <sheetName val="现金盘点"/>
      <sheetName val="银行存款"/>
      <sheetName val="货币资金检查"/>
      <sheetName val="持有至到期投资审定"/>
      <sheetName val="应收账款审定"/>
      <sheetName val="应收账款明细"/>
      <sheetName val="应收替代"/>
      <sheetName val="应收坏账"/>
      <sheetName val="应收账款检查"/>
      <sheetName val="其他应收审定"/>
      <sheetName val="其他应收明细"/>
      <sheetName val="预付账款审定"/>
      <sheetName val="预付账款明细"/>
      <sheetName val="应收利息审定表"/>
      <sheetName val="Z6-201应收利息检查表"/>
      <sheetName val="存货审定"/>
      <sheetName val="开发成本审定"/>
      <sheetName val="存货抽查表"/>
      <sheetName val="待摊费用审定"/>
      <sheetName val="待摊费用检查"/>
      <sheetName val="长期投资审定"/>
      <sheetName val="长期投资检查"/>
      <sheetName val="固定资产及折旧审定"/>
      <sheetName val="固定资产检查"/>
      <sheetName val="测算表"/>
      <sheetName val="汇总"/>
      <sheetName val="办公设备"/>
      <sheetName val="交通工具"/>
      <sheetName val="无形资产"/>
      <sheetName val="固定资产盘点抽查"/>
      <sheetName val="工程物资审定"/>
      <sheetName val="在建工程审定"/>
      <sheetName val="固定资产清理"/>
      <sheetName val="无形资产审定"/>
      <sheetName val="长期待摊审定"/>
      <sheetName val="长期待摊摊销表"/>
      <sheetName val="长期待摊检查"/>
      <sheetName val="递延税款审定  (2)"/>
      <sheetName val="短期借款"/>
      <sheetName val="应付票据"/>
      <sheetName val="应付账款审定"/>
      <sheetName val="应付账款明细"/>
      <sheetName val="应付账款核对表"/>
      <sheetName val="预收账款审定"/>
      <sheetName val="预收账款明细"/>
      <sheetName val="预收账款核对"/>
      <sheetName val="应付工资审定"/>
      <sheetName val="应付工资检查"/>
      <sheetName val="应付股利审定"/>
      <sheetName val="应交税金审定"/>
      <sheetName val="其他应交款"/>
      <sheetName val="其他应付款审定"/>
      <sheetName val="其他应付明细"/>
      <sheetName val="预计负债审定表"/>
      <sheetName val="长期借款审定"/>
      <sheetName val="递延税款审定 "/>
      <sheetName val="实收资本"/>
      <sheetName val="资本公积审定"/>
      <sheetName val="盈余公积审定"/>
      <sheetName val="未分配利润审定"/>
      <sheetName val="主营收入和成本审定1"/>
      <sheetName val="主营收入和成本审定2"/>
      <sheetName val="收入检查"/>
      <sheetName val="销售截止检查"/>
      <sheetName val="主营业务成本检查"/>
      <sheetName val="税金和附加审定"/>
      <sheetName val="其他利润审定"/>
      <sheetName val="营业费用审定"/>
      <sheetName val="营业费用检查"/>
      <sheetName val="管理费用"/>
      <sheetName val="管理费用检查"/>
      <sheetName val="财务费用审定"/>
      <sheetName val="营业外收支审定"/>
      <sheetName val="所得税审定"/>
      <sheetName val="所得税检查"/>
      <sheetName val="以前年度损益调整审定"/>
      <sheetName val="通用 (2)"/>
      <sheetName val="通用"/>
      <sheetName val="现金流量审计底稿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9-1"/>
      <sheetName val="G9-2"/>
      <sheetName val="G9-3"/>
      <sheetName val="资产调整分录"/>
      <sheetName val="负债调整分录"/>
      <sheetName val="利润调整分录"/>
      <sheetName val="资产重分类分录"/>
      <sheetName val="负债重分类分录"/>
      <sheetName val="利润重分类分录"/>
      <sheetName val="企业表一"/>
      <sheetName val="企业表二"/>
      <sheetName val="M-5A"/>
      <sheetName val="M-5B"/>
      <sheetName val="M-5C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银行存款"/>
      <sheetName val="其他货币资金"/>
      <sheetName val="短期投资及跌价准备明细表"/>
      <sheetName val="应收票据明细表"/>
      <sheetName val="应收股利明细表"/>
      <sheetName val="应收利息明细表"/>
      <sheetName val="应收账款明细表"/>
      <sheetName val="其他应收款明细表"/>
      <sheetName val="坏帐准备明细表"/>
      <sheetName val="预付账款明细表"/>
      <sheetName val="应收补贴款明细表"/>
      <sheetName val="存货明细表"/>
      <sheetName val="存货项目明细表 "/>
      <sheetName val="物资采购明细表"/>
      <sheetName val="包装物明细表"/>
      <sheetName val="低值易耗品明细表"/>
      <sheetName val="委托加工物资明细表"/>
      <sheetName val="委托代销商品明细表"/>
      <sheetName val="受托代销商品明细表"/>
      <sheetName val="分期收款发出商品明细表"/>
      <sheetName val="生产成本汇总表"/>
      <sheetName val="生产成本明细表"/>
      <sheetName val="劳务成本明细表"/>
      <sheetName val="制造费用明细表"/>
      <sheetName val="存货盘点计划"/>
      <sheetName val="存货帐实核对差异表"/>
      <sheetName val="存货跌价准备"/>
      <sheetName val="待摊费用明细表"/>
      <sheetName val="待处理流动资产损溢明细表"/>
      <sheetName val="待处理固定资产损溢明细表"/>
      <sheetName val="内部往来明细表"/>
      <sheetName val="拨付所属资金明细表"/>
      <sheetName val="长期股权投资明细表"/>
      <sheetName val="长期债权投资明细表"/>
      <sheetName val="长期投资减值准备明细表    "/>
      <sheetName val="委托贷款及减值准备明细表"/>
      <sheetName val="固定资产明细表"/>
      <sheetName val="固定资产增减变动表"/>
      <sheetName val="累计折旧明细表"/>
      <sheetName val="当月提足折旧固定资产原值明细表"/>
      <sheetName val="固定资产减值准备明细表"/>
      <sheetName val="工程物资明细表"/>
      <sheetName val="在建工程明细表"/>
      <sheetName val="在建工程减值准备明细表"/>
      <sheetName val="固定资产清理明细表"/>
      <sheetName val="无形资产明细表"/>
      <sheetName val="无形资产减值准备明细表"/>
      <sheetName val="未确认融资费用明细表"/>
      <sheetName val="长期待摊费用明细表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实收资本（法人）"/>
      <sheetName val="实收资本（职工）"/>
      <sheetName val="实收资本（自然人）"/>
      <sheetName val="#REF!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资料提供人须知"/>
      <sheetName val="关联方一览表"/>
      <sheetName val="现金明细表"/>
      <sheetName val="银行存款明细表"/>
      <sheetName val="其他货币资金明细表"/>
      <sheetName val="短期投资(股票)明细表"/>
      <sheetName val="短期投资(债券)明细表"/>
      <sheetName val="短期投资(其他)明细表"/>
      <sheetName val="短期投资跌价损失准备明细表"/>
      <sheetName val="应收票据明细表"/>
      <sheetName val="应收股利明细表"/>
      <sheetName val="应收利息明细表"/>
      <sheetName val="应收帐款明细表"/>
      <sheetName val="坏帐准备明细表"/>
      <sheetName val="预付货款明细表"/>
      <sheetName val="应收补贴款明细表"/>
      <sheetName val="其他应收款明细表"/>
      <sheetName val="待摊费用明细表"/>
      <sheetName val="存货明细表"/>
      <sheetName val="待处理流动资产净损失明细表"/>
      <sheetName val="长期股票投资明细表(成本法)"/>
      <sheetName val="长期股权投资明细表(权益法)"/>
      <sheetName val="其他长期股权投资明细表(成本法)"/>
      <sheetName val="期货会员资格投资明细表"/>
      <sheetName val="长期债券投资明细表"/>
      <sheetName val="其他长期债权投资明细表"/>
      <sheetName val="固定资产及累计折旧明细表"/>
      <sheetName val="累计折旧明细表"/>
      <sheetName val="工程物资明细表"/>
      <sheetName val="在建工程明细表"/>
      <sheetName val="待处理固定资产净损失明细表"/>
      <sheetName val="无形资产明细表"/>
      <sheetName val="开办费明细表"/>
      <sheetName val="长期待摊费用明细表"/>
      <sheetName val="短期借款明细表"/>
      <sheetName val="短期借款明细表1"/>
      <sheetName val="应付票据明细表"/>
      <sheetName val="应付帐款明细表"/>
      <sheetName val="预收帐款明细表"/>
      <sheetName val="应付股利明细表"/>
      <sheetName val="未交税金明细表"/>
      <sheetName val="增值税明细表"/>
      <sheetName val="其他未交款明细表"/>
      <sheetName val="其他应付款明细表"/>
      <sheetName val="预提费用明细表"/>
      <sheetName val="长期借款明细表"/>
      <sheetName val="长期借款明细表1"/>
      <sheetName val="应付债券明细表"/>
      <sheetName val="长期应付款明细表"/>
      <sheetName val="住房周转金明细表"/>
      <sheetName val="其他长期负债明细表"/>
      <sheetName val="股本明细表"/>
      <sheetName val="资本公积明细表"/>
      <sheetName val="盈余公积明细表"/>
      <sheetName val="主营业务收入与成本明细表1"/>
      <sheetName val="主营业务收入与成本明细表2"/>
      <sheetName val="主要产品成本构成"/>
      <sheetName val="成本倒轧表"/>
      <sheetName val="主营业务税金及附加明细表"/>
      <sheetName val="其他业务利润明细表"/>
      <sheetName val="营业费用明细表"/>
      <sheetName val="管理费用明细表"/>
      <sheetName val="制造费用明细表"/>
      <sheetName val="财务费用明细表"/>
      <sheetName val="投资收益明细表"/>
      <sheetName val="补贴收入明细表"/>
      <sheetName val="营业外收入明细表"/>
      <sheetName val="营业外支出明细表"/>
      <sheetName val="所得税"/>
      <sheetName val="现金流量表"/>
      <sheetName val="现金流量表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已审计负债表"/>
      <sheetName val="已审计利润表"/>
      <sheetName val="已审计现金流量表"/>
      <sheetName val="会企04表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表 "/>
      <sheetName val="现金流量表"/>
      <sheetName val="现金流量表(附表-(间接)21"/>
      <sheetName val="所有者权益变动表（2021-本期）"/>
      <sheetName val="所有者权益变动表（2021-上期）"/>
      <sheetName val="损益表（不打印）"/>
      <sheetName val="主表收到其他与支付其他不要打的(2017年) "/>
      <sheetName val="主表收到其他与支付其他不要打的(2016年)"/>
      <sheetName val="财会—03财务损益表（不打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资产及损益分步抵销分录备查"/>
      <sheetName val="本期审计差异汇总"/>
      <sheetName val="合并抵销分录"/>
      <sheetName val="会企01表"/>
      <sheetName val="会企02表"/>
      <sheetName val="会企03表主表"/>
      <sheetName val="现流副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合并卷底稿目录"/>
      <sheetName val="一般底稿目录"/>
      <sheetName val="整理底稿复核记录"/>
      <sheetName val="合并卷验收"/>
      <sheetName val="核对问卷审批单1"/>
      <sheetName val="核对问卷审批单2"/>
      <sheetName val="子公司底稿验收"/>
      <sheetName val="水仙电器"/>
      <sheetName val="大众科创"/>
      <sheetName val="中华企业"/>
      <sheetName val="华联商厦"/>
      <sheetName val="物贸中心"/>
      <sheetName val="整理底稿人员分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说明"/>
      <sheetName val="封面"/>
      <sheetName val="输入基本抵销分录"/>
      <sheetName val="抵销分录汇总"/>
      <sheetName val="资产类合并底稿"/>
      <sheetName val="负债类合并底稿"/>
      <sheetName val="损益类合并底稿"/>
      <sheetName val="CashFlow"/>
      <sheetName val="现金流量表合并底稿(1)"/>
      <sheetName val="现金流量表合并底稿(2)"/>
      <sheetName val="母"/>
      <sheetName val="合并"/>
      <sheetName val="a1"/>
      <sheetName val="a2"/>
      <sheetName val="a3"/>
      <sheetName val="b1"/>
      <sheetName val="b2"/>
      <sheetName val="b3"/>
      <sheetName val="财务指标"/>
      <sheetName val="资(报告)"/>
      <sheetName val="利(报告)"/>
      <sheetName val="流(报告)"/>
      <sheetName val="资(分析)"/>
      <sheetName val="利(分析)"/>
      <sheetName val="调整分录汇总"/>
      <sheetName val="资本公积"/>
      <sheetName val="资本公积查验"/>
      <sheetName val="利润分配"/>
      <sheetName val="财务费用"/>
      <sheetName val="财务费用查验"/>
      <sheetName val="财务费用凭证测试 "/>
      <sheetName val="财务费用明细账"/>
      <sheetName val="货币资金"/>
      <sheetName val="现金明细表"/>
      <sheetName val="库存现金"/>
      <sheetName val="现金凭证抽查1"/>
      <sheetName val="现金凭证抽查2"/>
      <sheetName val="银行存款"/>
      <sheetName val="银行往来询证"/>
      <sheetName val="未达账查验"/>
      <sheetName val="银行凭证抽查1"/>
      <sheetName val="银行凭证抽查2"/>
      <sheetName val="其他应收款"/>
      <sheetName val="备用金签名"/>
      <sheetName val="询证函"/>
      <sheetName val="其他应收函询汇总"/>
      <sheetName val="大额其他应收查验"/>
      <sheetName val="其他应付款"/>
      <sheetName val="大额其他应付查验"/>
      <sheetName val="应付工资和福利"/>
      <sheetName val="工资福利检查"/>
      <sheetName val="应付福利费明细"/>
      <sheetName val="工资福利凭证"/>
      <sheetName val="预提费用"/>
      <sheetName val="预提费用查验"/>
      <sheetName val="营业费用明细"/>
      <sheetName val="营业费用比较"/>
      <sheetName val="营业费用审定"/>
      <sheetName val="营业费用查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填表信息"/>
      <sheetName val="资产负债表"/>
      <sheetName val="表5固定资产汇总表"/>
      <sheetName val="表5-3土地"/>
      <sheetName val="表5-1-1房屋"/>
      <sheetName val="表5-1-2构筑物"/>
      <sheetName val="表5-1-3管道和沟槽"/>
      <sheetName val="表5-5-1在建工程-土建"/>
      <sheetName val="表3-10-6-1开发产品"/>
      <sheetName val="表3-10-6-2出租开发产品"/>
      <sheetName val="#REF"/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参数说明"/>
      <sheetName val="汇总表"/>
      <sheetName val="分类汇总(合并用)"/>
      <sheetName val="分类汇总"/>
      <sheetName val="流资汇总"/>
      <sheetName val="现金"/>
      <sheetName val="银行存款"/>
      <sheetName val="其他货币资金"/>
      <sheetName val="短期投资汇总"/>
      <sheetName val="短投-股票"/>
      <sheetName val="短投-债券"/>
      <sheetName val="应收票据"/>
      <sheetName val="应收帐款"/>
      <sheetName val="应收股利"/>
      <sheetName val="应收利息"/>
      <sheetName val="预付帐款"/>
      <sheetName val="应收补贴款"/>
      <sheetName val="其他应收款"/>
      <sheetName val="存货汇总"/>
      <sheetName val="原材料"/>
      <sheetName val="材料采购"/>
      <sheetName val="在库低耗品"/>
      <sheetName val="包装物"/>
      <sheetName val="委托加工材料"/>
      <sheetName val="产成品"/>
      <sheetName val="在产品"/>
      <sheetName val="分期收款发出商品"/>
      <sheetName val="在用低耗品"/>
      <sheetName val="委托代销"/>
      <sheetName val="受托代销"/>
      <sheetName val="待摊费用"/>
      <sheetName val="待处理流动资产净损失"/>
      <sheetName val="一年内到期债券投资"/>
      <sheetName val="其他流动资产"/>
      <sheetName val="长期投资汇总"/>
      <sheetName val="股票投资"/>
      <sheetName val="债券投资"/>
      <sheetName val="其他投资"/>
      <sheetName val="固定资产汇总"/>
      <sheetName val="房屋建筑物"/>
      <sheetName val="构筑物"/>
      <sheetName val="管道"/>
      <sheetName val="机器"/>
      <sheetName val="车辆"/>
      <sheetName val="电子"/>
      <sheetName val="土地"/>
      <sheetName val="工程物资"/>
      <sheetName val="在建-土建"/>
      <sheetName val="在建-设备"/>
      <sheetName val="固定资产清理"/>
      <sheetName val="待处理固定资产净损失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(股利)"/>
      <sheetName val="其他应交款"/>
      <sheetName val="预提费用"/>
      <sheetName val="一年内到期长期负债"/>
      <sheetName val="其他流动负债"/>
      <sheetName val="长期负债汇总"/>
      <sheetName val="长期借款"/>
      <sheetName val="应付债券"/>
      <sheetName val="长期应付款"/>
      <sheetName val="住房周转金"/>
      <sheetName val="其他长期负债"/>
      <sheetName val="递延税款贷项"/>
      <sheetName val="表3-4应收账款"/>
      <sheetName val="#REF"/>
      <sheetName val="索引表"/>
      <sheetName val=""/>
      <sheetName val="收入"/>
      <sheetName val="说明"/>
      <sheetName val="设备"/>
      <sheetName val="C1"/>
      <sheetName val="资产评估表"/>
      <sheetName val="KKKKKKK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说明"/>
      <sheetName val="封面"/>
      <sheetName val="输入基本抵销分录"/>
      <sheetName val="抵销分录汇总"/>
      <sheetName val="资产类合并底稿"/>
      <sheetName val="负债类合并底稿"/>
      <sheetName val="损益类合并底稿"/>
      <sheetName val="CashFlow"/>
      <sheetName val="现金流量表合并底稿(1)"/>
      <sheetName val="现金流量表合并底稿(2)"/>
      <sheetName val="母"/>
      <sheetName val="合并"/>
      <sheetName val="a1"/>
      <sheetName val="a2"/>
      <sheetName val="a3"/>
      <sheetName val="b1"/>
      <sheetName val="b2"/>
      <sheetName val="b3"/>
      <sheetName val="财务指标"/>
      <sheetName val="资(报告)"/>
      <sheetName val="利(报告)"/>
      <sheetName val="流(报告)"/>
      <sheetName val="资(分析)"/>
      <sheetName val="利(分析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01"/>
  <sheetViews>
    <sheetView tabSelected="1" view="pageBreakPreview" zoomScaleSheetLayoutView="100" workbookViewId="0" topLeftCell="A28">
      <selection activeCell="H41" sqref="H41"/>
    </sheetView>
  </sheetViews>
  <sheetFormatPr defaultColWidth="9.00390625" defaultRowHeight="14.25"/>
  <cols>
    <col min="1" max="1" width="31.625" style="197" customWidth="1"/>
    <col min="2" max="2" width="6.625" style="197" customWidth="1"/>
    <col min="3" max="4" width="22.625" style="200" customWidth="1"/>
    <col min="5" max="5" width="31.625" style="197" customWidth="1"/>
    <col min="6" max="6" width="6.375" style="197" customWidth="1"/>
    <col min="7" max="8" width="22.625" style="200" customWidth="1"/>
    <col min="9" max="9" width="9.00390625" style="201" customWidth="1"/>
    <col min="10" max="10" width="14.00390625" style="201" customWidth="1"/>
    <col min="11" max="16384" width="9.00390625" style="201" customWidth="1"/>
  </cols>
  <sheetData>
    <row r="1" spans="1:8" ht="27" customHeight="1">
      <c r="A1" s="202" t="s">
        <v>0</v>
      </c>
      <c r="B1" s="202"/>
      <c r="C1" s="202"/>
      <c r="D1" s="202"/>
      <c r="E1" s="202"/>
      <c r="F1" s="202"/>
      <c r="G1" s="202"/>
      <c r="H1" s="202"/>
    </row>
    <row r="2" spans="1:8" ht="12.75" customHeight="1">
      <c r="A2" s="202"/>
      <c r="B2" s="202"/>
      <c r="C2" s="202"/>
      <c r="D2" s="202"/>
      <c r="E2" s="202"/>
      <c r="F2" s="202"/>
      <c r="G2" s="202"/>
      <c r="H2" s="202"/>
    </row>
    <row r="3" spans="1:8" s="197" customFormat="1" ht="12.75" customHeight="1">
      <c r="A3" s="203" t="s">
        <v>1</v>
      </c>
      <c r="B3" s="203"/>
      <c r="C3" s="203"/>
      <c r="D3" s="203"/>
      <c r="E3" s="203"/>
      <c r="F3" s="203"/>
      <c r="G3" s="204" t="s">
        <v>2</v>
      </c>
      <c r="H3" s="204"/>
    </row>
    <row r="4" spans="1:8" s="198" customFormat="1" ht="21" customHeight="1">
      <c r="A4" s="205" t="s">
        <v>3</v>
      </c>
      <c r="B4" s="205" t="s">
        <v>4</v>
      </c>
      <c r="C4" s="205" t="s">
        <v>5</v>
      </c>
      <c r="D4" s="205" t="s">
        <v>6</v>
      </c>
      <c r="E4" s="205" t="s">
        <v>3</v>
      </c>
      <c r="F4" s="205" t="s">
        <v>4</v>
      </c>
      <c r="G4" s="205" t="s">
        <v>5</v>
      </c>
      <c r="H4" s="205" t="s">
        <v>6</v>
      </c>
    </row>
    <row r="5" spans="1:8" s="199" customFormat="1" ht="21" customHeight="1">
      <c r="A5" s="206" t="s">
        <v>7</v>
      </c>
      <c r="B5" s="207"/>
      <c r="C5" s="208"/>
      <c r="D5" s="208"/>
      <c r="E5" s="206" t="s">
        <v>8</v>
      </c>
      <c r="F5" s="209"/>
      <c r="G5" s="208"/>
      <c r="H5" s="208"/>
    </row>
    <row r="6" spans="1:8" s="199" customFormat="1" ht="19.5" customHeight="1">
      <c r="A6" s="210" t="s">
        <v>9</v>
      </c>
      <c r="B6" s="209">
        <v>1</v>
      </c>
      <c r="C6" s="208">
        <v>169059559.15</v>
      </c>
      <c r="D6" s="208">
        <v>219334609.58</v>
      </c>
      <c r="E6" s="210" t="s">
        <v>10</v>
      </c>
      <c r="F6" s="209">
        <v>23</v>
      </c>
      <c r="G6" s="208">
        <v>101322222.5</v>
      </c>
      <c r="H6" s="208">
        <v>210100</v>
      </c>
    </row>
    <row r="7" spans="1:8" s="199" customFormat="1" ht="19.5" customHeight="1">
      <c r="A7" s="210" t="s">
        <v>11</v>
      </c>
      <c r="B7" s="209">
        <v>2</v>
      </c>
      <c r="C7" s="208"/>
      <c r="D7" s="208"/>
      <c r="E7" s="210" t="s">
        <v>12</v>
      </c>
      <c r="F7" s="209">
        <v>24</v>
      </c>
      <c r="G7" s="208">
        <v>20000</v>
      </c>
      <c r="H7" s="208"/>
    </row>
    <row r="8" spans="1:8" s="199" customFormat="1" ht="19.5" customHeight="1">
      <c r="A8" s="210" t="s">
        <v>13</v>
      </c>
      <c r="B8" s="209">
        <v>3</v>
      </c>
      <c r="C8" s="208">
        <v>599636076.55</v>
      </c>
      <c r="D8" s="208">
        <v>295349572.75</v>
      </c>
      <c r="E8" s="210" t="s">
        <v>14</v>
      </c>
      <c r="F8" s="209">
        <v>25</v>
      </c>
      <c r="G8" s="208"/>
      <c r="H8" s="208">
        <v>606137500</v>
      </c>
    </row>
    <row r="9" spans="1:8" s="199" customFormat="1" ht="19.5" customHeight="1">
      <c r="A9" s="210" t="s">
        <v>15</v>
      </c>
      <c r="B9" s="209">
        <v>4</v>
      </c>
      <c r="C9" s="208">
        <v>118703.26</v>
      </c>
      <c r="D9" s="208">
        <v>108270.1</v>
      </c>
      <c r="E9" s="210" t="s">
        <v>16</v>
      </c>
      <c r="F9" s="209">
        <v>26</v>
      </c>
      <c r="G9" s="208"/>
      <c r="H9" s="208"/>
    </row>
    <row r="10" spans="1:8" s="199" customFormat="1" ht="19.5" customHeight="1">
      <c r="A10" s="210" t="s">
        <v>17</v>
      </c>
      <c r="B10" s="209">
        <v>5</v>
      </c>
      <c r="C10" s="208"/>
      <c r="D10" s="208"/>
      <c r="E10" s="210" t="s">
        <v>18</v>
      </c>
      <c r="F10" s="209">
        <v>27</v>
      </c>
      <c r="G10" s="208"/>
      <c r="H10" s="208"/>
    </row>
    <row r="11" spans="1:8" s="199" customFormat="1" ht="19.5" customHeight="1">
      <c r="A11" s="210" t="s">
        <v>19</v>
      </c>
      <c r="B11" s="209">
        <v>6</v>
      </c>
      <c r="C11" s="208"/>
      <c r="D11" s="208"/>
      <c r="E11" s="210" t="s">
        <v>20</v>
      </c>
      <c r="F11" s="209">
        <v>28</v>
      </c>
      <c r="G11" s="208"/>
      <c r="H11" s="208"/>
    </row>
    <row r="12" spans="1:8" s="199" customFormat="1" ht="19.5" customHeight="1">
      <c r="A12" s="210" t="s">
        <v>21</v>
      </c>
      <c r="B12" s="209">
        <v>7</v>
      </c>
      <c r="C12" s="208"/>
      <c r="D12" s="208"/>
      <c r="E12" s="210" t="s">
        <v>22</v>
      </c>
      <c r="F12" s="209">
        <v>29</v>
      </c>
      <c r="G12" s="208"/>
      <c r="H12" s="208"/>
    </row>
    <row r="13" spans="1:8" s="199" customFormat="1" ht="19.5" customHeight="1">
      <c r="A13" s="210" t="s">
        <v>23</v>
      </c>
      <c r="B13" s="209">
        <v>8</v>
      </c>
      <c r="C13" s="208">
        <v>1798462193.29</v>
      </c>
      <c r="D13" s="208">
        <v>2027928800.86</v>
      </c>
      <c r="E13" s="210" t="s">
        <v>24</v>
      </c>
      <c r="F13" s="209">
        <v>30</v>
      </c>
      <c r="G13" s="208">
        <v>2438613207.5</v>
      </c>
      <c r="H13" s="208">
        <v>2682310697.74</v>
      </c>
    </row>
    <row r="14" spans="1:8" s="199" customFormat="1" ht="19.5" customHeight="1">
      <c r="A14" s="210" t="s">
        <v>25</v>
      </c>
      <c r="B14" s="209">
        <v>9</v>
      </c>
      <c r="C14" s="208"/>
      <c r="D14" s="208"/>
      <c r="E14" s="210" t="s">
        <v>26</v>
      </c>
      <c r="F14" s="209">
        <v>31</v>
      </c>
      <c r="G14" s="208">
        <v>7222659.97</v>
      </c>
      <c r="H14" s="208">
        <v>6754166.13</v>
      </c>
    </row>
    <row r="15" spans="1:8" s="199" customFormat="1" ht="19.5" customHeight="1">
      <c r="A15" s="210" t="s">
        <v>27</v>
      </c>
      <c r="B15" s="209">
        <v>10</v>
      </c>
      <c r="C15" s="208"/>
      <c r="D15" s="208"/>
      <c r="E15" s="210" t="s">
        <v>28</v>
      </c>
      <c r="F15" s="209">
        <v>32</v>
      </c>
      <c r="G15" s="208">
        <v>4346443.94</v>
      </c>
      <c r="H15" s="208">
        <v>4954243.43</v>
      </c>
    </row>
    <row r="16" spans="1:8" s="199" customFormat="1" ht="19.5" customHeight="1">
      <c r="A16" s="210" t="s">
        <v>29</v>
      </c>
      <c r="B16" s="209">
        <v>11</v>
      </c>
      <c r="C16" s="208">
        <v>121476878.89</v>
      </c>
      <c r="D16" s="208">
        <v>903998442.35</v>
      </c>
      <c r="E16" s="210" t="s">
        <v>30</v>
      </c>
      <c r="F16" s="209">
        <v>33</v>
      </c>
      <c r="G16" s="208">
        <v>101452.08</v>
      </c>
      <c r="H16" s="208">
        <v>321136.94</v>
      </c>
    </row>
    <row r="17" spans="1:8" s="199" customFormat="1" ht="19.5" customHeight="1">
      <c r="A17" s="210" t="s">
        <v>31</v>
      </c>
      <c r="B17" s="209">
        <v>12</v>
      </c>
      <c r="C17" s="208"/>
      <c r="D17" s="208"/>
      <c r="E17" s="210" t="s">
        <v>32</v>
      </c>
      <c r="F17" s="209">
        <v>34</v>
      </c>
      <c r="G17" s="208">
        <v>96671.04</v>
      </c>
      <c r="H17" s="208">
        <v>29426.5</v>
      </c>
    </row>
    <row r="18" spans="1:8" s="199" customFormat="1" ht="19.5" customHeight="1">
      <c r="A18" s="210" t="s">
        <v>33</v>
      </c>
      <c r="B18" s="209">
        <v>13</v>
      </c>
      <c r="C18" s="208"/>
      <c r="D18" s="208"/>
      <c r="E18" s="210" t="s">
        <v>34</v>
      </c>
      <c r="F18" s="209">
        <v>35</v>
      </c>
      <c r="G18" s="208"/>
      <c r="H18" s="208"/>
    </row>
    <row r="19" spans="1:8" s="199" customFormat="1" ht="19.5" customHeight="1">
      <c r="A19" s="210" t="s">
        <v>35</v>
      </c>
      <c r="B19" s="209">
        <v>14</v>
      </c>
      <c r="C19" s="208">
        <v>300000</v>
      </c>
      <c r="D19" s="208">
        <v>300000</v>
      </c>
      <c r="E19" s="210" t="s">
        <v>36</v>
      </c>
      <c r="F19" s="209">
        <v>36</v>
      </c>
      <c r="G19" s="208"/>
      <c r="H19" s="208"/>
    </row>
    <row r="20" spans="1:8" s="199" customFormat="1" ht="19.5" customHeight="1">
      <c r="A20" s="210" t="s">
        <v>37</v>
      </c>
      <c r="B20" s="209">
        <v>15</v>
      </c>
      <c r="C20" s="208"/>
      <c r="D20" s="208"/>
      <c r="E20" s="210" t="s">
        <v>38</v>
      </c>
      <c r="F20" s="209">
        <v>37</v>
      </c>
      <c r="G20" s="208">
        <v>7963133.5</v>
      </c>
      <c r="H20" s="208">
        <v>11796353.77</v>
      </c>
    </row>
    <row r="21" spans="1:8" s="199" customFormat="1" ht="19.5" customHeight="1">
      <c r="A21" s="211" t="s">
        <v>39</v>
      </c>
      <c r="B21" s="209">
        <v>16</v>
      </c>
      <c r="C21" s="208">
        <v>57572769.41</v>
      </c>
      <c r="D21" s="208">
        <v>53101354.01</v>
      </c>
      <c r="E21" s="206" t="s">
        <v>40</v>
      </c>
      <c r="F21" s="209">
        <v>38</v>
      </c>
      <c r="G21" s="208">
        <v>2559685790.53</v>
      </c>
      <c r="H21" s="208">
        <v>3312513624.51</v>
      </c>
    </row>
    <row r="22" spans="1:8" s="199" customFormat="1" ht="19.5" customHeight="1">
      <c r="A22" s="210" t="s">
        <v>41</v>
      </c>
      <c r="B22" s="209">
        <v>17</v>
      </c>
      <c r="C22" s="208">
        <v>28000</v>
      </c>
      <c r="D22" s="208">
        <v>116057</v>
      </c>
      <c r="E22" s="206" t="s">
        <v>42</v>
      </c>
      <c r="F22" s="209"/>
      <c r="G22" s="208"/>
      <c r="H22" s="208"/>
    </row>
    <row r="23" spans="1:8" s="199" customFormat="1" ht="19.5" customHeight="1">
      <c r="A23" s="210" t="s">
        <v>43</v>
      </c>
      <c r="B23" s="209">
        <v>18</v>
      </c>
      <c r="C23" s="208">
        <v>101452.08</v>
      </c>
      <c r="D23" s="208">
        <v>479663.26</v>
      </c>
      <c r="E23" s="210" t="s">
        <v>44</v>
      </c>
      <c r="F23" s="209">
        <v>39</v>
      </c>
      <c r="G23" s="208">
        <v>116608305</v>
      </c>
      <c r="H23" s="208">
        <v>116608305</v>
      </c>
    </row>
    <row r="24" spans="1:8" s="199" customFormat="1" ht="19.5" customHeight="1">
      <c r="A24" s="210" t="s">
        <v>45</v>
      </c>
      <c r="B24" s="209">
        <v>19</v>
      </c>
      <c r="C24" s="208">
        <v>11036975.2</v>
      </c>
      <c r="D24" s="208">
        <v>10986060.45</v>
      </c>
      <c r="E24" s="210" t="s">
        <v>46</v>
      </c>
      <c r="F24" s="209">
        <v>40</v>
      </c>
      <c r="G24" s="208">
        <v>43866700</v>
      </c>
      <c r="H24" s="208">
        <v>44095185</v>
      </c>
    </row>
    <row r="25" spans="1:8" s="199" customFormat="1" ht="19.5" customHeight="1">
      <c r="A25" s="210" t="s">
        <v>47</v>
      </c>
      <c r="B25" s="209">
        <v>20</v>
      </c>
      <c r="C25" s="208"/>
      <c r="D25" s="208"/>
      <c r="E25" s="210" t="s">
        <v>48</v>
      </c>
      <c r="F25" s="209">
        <v>41</v>
      </c>
      <c r="G25" s="208">
        <v>72741605</v>
      </c>
      <c r="H25" s="208">
        <v>72513120</v>
      </c>
    </row>
    <row r="26" spans="1:8" s="199" customFormat="1" ht="19.5" customHeight="1">
      <c r="A26" s="210" t="s">
        <v>49</v>
      </c>
      <c r="B26" s="209">
        <v>21</v>
      </c>
      <c r="C26" s="208">
        <v>2696007.5</v>
      </c>
      <c r="D26" s="208">
        <v>3072724.75</v>
      </c>
      <c r="E26" s="210" t="s">
        <v>50</v>
      </c>
      <c r="F26" s="209">
        <v>42</v>
      </c>
      <c r="G26" s="208"/>
      <c r="H26" s="208"/>
    </row>
    <row r="27" spans="1:8" s="199" customFormat="1" ht="19.5" customHeight="1">
      <c r="A27" s="210"/>
      <c r="B27" s="209"/>
      <c r="C27" s="208"/>
      <c r="D27" s="208"/>
      <c r="E27" s="210" t="s">
        <v>51</v>
      </c>
      <c r="F27" s="209">
        <v>43</v>
      </c>
      <c r="G27" s="208">
        <v>2100000</v>
      </c>
      <c r="H27" s="208">
        <v>2100000</v>
      </c>
    </row>
    <row r="28" spans="1:8" s="199" customFormat="1" ht="19.5" customHeight="1">
      <c r="A28" s="210"/>
      <c r="B28" s="209"/>
      <c r="C28" s="208"/>
      <c r="D28" s="208"/>
      <c r="E28" s="210" t="s">
        <v>52</v>
      </c>
      <c r="F28" s="209">
        <v>44</v>
      </c>
      <c r="G28" s="208"/>
      <c r="H28" s="208"/>
    </row>
    <row r="29" spans="1:8" s="199" customFormat="1" ht="19.5" customHeight="1">
      <c r="A29" s="210"/>
      <c r="B29" s="209"/>
      <c r="C29" s="208"/>
      <c r="D29" s="208"/>
      <c r="E29" s="210" t="s">
        <v>53</v>
      </c>
      <c r="F29" s="209">
        <v>45</v>
      </c>
      <c r="G29" s="208">
        <v>9850706.03</v>
      </c>
      <c r="H29" s="208">
        <v>3016708.41</v>
      </c>
    </row>
    <row r="30" spans="1:8" s="199" customFormat="1" ht="19.5" customHeight="1">
      <c r="A30" s="210"/>
      <c r="B30" s="209"/>
      <c r="C30" s="208"/>
      <c r="D30" s="208"/>
      <c r="E30" s="210" t="s">
        <v>54</v>
      </c>
      <c r="F30" s="209">
        <v>46</v>
      </c>
      <c r="G30" s="208">
        <v>11034751.83</v>
      </c>
      <c r="H30" s="208">
        <v>13250825.41</v>
      </c>
    </row>
    <row r="31" spans="1:8" s="199" customFormat="1" ht="19.5" customHeight="1">
      <c r="A31" s="211"/>
      <c r="B31" s="209"/>
      <c r="C31" s="208"/>
      <c r="D31" s="208"/>
      <c r="E31" s="210" t="s">
        <v>55</v>
      </c>
      <c r="F31" s="209">
        <v>47</v>
      </c>
      <c r="G31" s="208">
        <v>45170355.63</v>
      </c>
      <c r="H31" s="208">
        <v>47749136.32</v>
      </c>
    </row>
    <row r="32" spans="1:8" ht="19.5" customHeight="1">
      <c r="A32" s="210"/>
      <c r="B32" s="209"/>
      <c r="C32" s="208"/>
      <c r="D32" s="208"/>
      <c r="E32" s="210" t="s">
        <v>56</v>
      </c>
      <c r="F32" s="209">
        <v>48</v>
      </c>
      <c r="G32" s="208">
        <v>16038706.31</v>
      </c>
      <c r="H32" s="208">
        <v>19536955.46</v>
      </c>
    </row>
    <row r="33" spans="1:8" ht="19.5" customHeight="1">
      <c r="A33" s="210"/>
      <c r="B33" s="209"/>
      <c r="C33" s="208"/>
      <c r="D33" s="208"/>
      <c r="E33" s="210" t="s">
        <v>57</v>
      </c>
      <c r="F33" s="209">
        <v>49</v>
      </c>
      <c r="G33" s="208">
        <v>200802824.8</v>
      </c>
      <c r="H33" s="208">
        <v>202261930.6</v>
      </c>
    </row>
    <row r="34" spans="1:8" ht="19.5" customHeight="1">
      <c r="A34" s="210"/>
      <c r="B34" s="209"/>
      <c r="C34" s="208"/>
      <c r="D34" s="208"/>
      <c r="E34" s="210" t="s">
        <v>58</v>
      </c>
      <c r="F34" s="209">
        <v>50</v>
      </c>
      <c r="G34" s="208"/>
      <c r="H34" s="208"/>
    </row>
    <row r="35" spans="1:8" ht="19.5" customHeight="1">
      <c r="A35" s="206"/>
      <c r="B35" s="209"/>
      <c r="C35" s="208"/>
      <c r="D35" s="208"/>
      <c r="E35" s="206" t="s">
        <v>59</v>
      </c>
      <c r="F35" s="209">
        <v>51</v>
      </c>
      <c r="G35" s="208">
        <v>200802824.8</v>
      </c>
      <c r="H35" s="208">
        <v>202261930.6</v>
      </c>
    </row>
    <row r="36" spans="1:8" ht="19.5" customHeight="1">
      <c r="A36" s="206" t="s">
        <v>60</v>
      </c>
      <c r="B36" s="209">
        <v>22</v>
      </c>
      <c r="C36" s="208">
        <v>2760488615.33</v>
      </c>
      <c r="D36" s="208">
        <v>3514775555.11</v>
      </c>
      <c r="E36" s="206" t="s">
        <v>61</v>
      </c>
      <c r="F36" s="209">
        <v>52</v>
      </c>
      <c r="G36" s="208">
        <v>2760488615.33</v>
      </c>
      <c r="H36" s="208">
        <v>3514775555.11</v>
      </c>
    </row>
    <row r="37" spans="1:8" ht="33.75" customHeight="1">
      <c r="A37" s="212" t="s">
        <v>62</v>
      </c>
      <c r="B37" s="212"/>
      <c r="C37" s="212"/>
      <c r="D37" s="213" t="s">
        <v>63</v>
      </c>
      <c r="E37" s="213"/>
      <c r="F37" s="213"/>
      <c r="G37" s="214" t="s">
        <v>64</v>
      </c>
      <c r="H37" s="214"/>
    </row>
    <row r="38" spans="1:8" ht="19.5" customHeight="1">
      <c r="A38" s="215"/>
      <c r="B38" s="216"/>
      <c r="C38" s="217"/>
      <c r="D38" s="217"/>
      <c r="E38" s="216"/>
      <c r="F38" s="216"/>
      <c r="G38" s="217"/>
      <c r="H38" s="217"/>
    </row>
    <row r="39" spans="1:8" ht="19.5" customHeight="1">
      <c r="A39" s="218"/>
      <c r="C39" s="217"/>
      <c r="D39" s="217"/>
      <c r="G39" s="217"/>
      <c r="H39" s="217"/>
    </row>
    <row r="40" spans="1:8" ht="19.5" customHeight="1">
      <c r="A40" s="218"/>
      <c r="C40" s="217"/>
      <c r="D40" s="217"/>
      <c r="G40" s="217"/>
      <c r="H40" s="217">
        <f>'利润表'!H5/H33*100</f>
        <v>6.92750499238041</v>
      </c>
    </row>
    <row r="41" spans="1:8" ht="19.5" customHeight="1">
      <c r="A41" s="218"/>
      <c r="C41" s="217"/>
      <c r="D41" s="217"/>
      <c r="G41" s="217"/>
      <c r="H41" s="217">
        <f>H33/H23</f>
        <v>1.7345413827943044</v>
      </c>
    </row>
    <row r="42" spans="1:8" ht="19.5" customHeight="1">
      <c r="A42" s="218"/>
      <c r="C42" s="217"/>
      <c r="D42" s="217"/>
      <c r="G42" s="217"/>
      <c r="H42" s="217"/>
    </row>
    <row r="43" spans="1:8" ht="19.5" customHeight="1">
      <c r="A43" s="218"/>
      <c r="C43" s="217"/>
      <c r="D43" s="217"/>
      <c r="G43" s="217"/>
      <c r="H43" s="217"/>
    </row>
    <row r="44" spans="1:8" ht="19.5" customHeight="1">
      <c r="A44" s="218"/>
      <c r="C44" s="217"/>
      <c r="D44" s="217"/>
      <c r="G44" s="217"/>
      <c r="H44" s="217"/>
    </row>
    <row r="45" spans="1:8" ht="19.5" customHeight="1">
      <c r="A45" s="219"/>
      <c r="C45" s="217"/>
      <c r="D45" s="217"/>
      <c r="G45" s="217"/>
      <c r="H45" s="217"/>
    </row>
    <row r="46" spans="1:8" ht="19.5" customHeight="1">
      <c r="A46" s="220"/>
      <c r="C46" s="217"/>
      <c r="D46" s="217"/>
      <c r="G46" s="217"/>
      <c r="H46" s="217"/>
    </row>
    <row r="47" spans="1:8" ht="19.5" customHeight="1">
      <c r="A47" s="218"/>
      <c r="C47" s="217"/>
      <c r="D47" s="217"/>
      <c r="G47" s="217"/>
      <c r="H47" s="217"/>
    </row>
    <row r="48" spans="1:8" ht="19.5" customHeight="1">
      <c r="A48" s="218"/>
      <c r="C48" s="217"/>
      <c r="D48" s="217"/>
      <c r="G48" s="217"/>
      <c r="H48" s="217"/>
    </row>
    <row r="49" spans="1:8" ht="19.5" customHeight="1">
      <c r="A49" s="218"/>
      <c r="C49" s="217"/>
      <c r="D49" s="217"/>
      <c r="G49" s="217"/>
      <c r="H49" s="217"/>
    </row>
    <row r="50" spans="1:8" ht="19.5" customHeight="1">
      <c r="A50" s="218"/>
      <c r="C50" s="217"/>
      <c r="D50" s="217"/>
      <c r="G50" s="217"/>
      <c r="H50" s="217"/>
    </row>
    <row r="51" spans="1:8" ht="19.5" customHeight="1">
      <c r="A51" s="218"/>
      <c r="C51" s="217"/>
      <c r="D51" s="217"/>
      <c r="G51" s="217"/>
      <c r="H51" s="217"/>
    </row>
    <row r="52" spans="1:8" ht="19.5" customHeight="1">
      <c r="A52" s="218"/>
      <c r="C52" s="217"/>
      <c r="D52" s="217"/>
      <c r="G52" s="217"/>
      <c r="H52" s="217"/>
    </row>
    <row r="53" spans="1:8" ht="19.5" customHeight="1">
      <c r="A53" s="218"/>
      <c r="C53" s="217"/>
      <c r="D53" s="217"/>
      <c r="G53" s="217"/>
      <c r="H53" s="217"/>
    </row>
    <row r="54" spans="1:8" ht="19.5" customHeight="1">
      <c r="A54" s="218"/>
      <c r="C54" s="217"/>
      <c r="D54" s="217"/>
      <c r="G54" s="217"/>
      <c r="H54" s="217"/>
    </row>
    <row r="55" spans="1:8" ht="19.5" customHeight="1">
      <c r="A55" s="219"/>
      <c r="C55" s="217"/>
      <c r="D55" s="217"/>
      <c r="G55" s="217"/>
      <c r="H55" s="217"/>
    </row>
    <row r="56" spans="1:8" ht="19.5" customHeight="1">
      <c r="A56" s="218"/>
      <c r="C56" s="217"/>
      <c r="D56" s="217"/>
      <c r="G56" s="217"/>
      <c r="H56" s="217"/>
    </row>
    <row r="57" spans="1:8" ht="19.5" customHeight="1">
      <c r="A57" s="218"/>
      <c r="C57" s="217"/>
      <c r="D57" s="217"/>
      <c r="G57" s="217"/>
      <c r="H57" s="217"/>
    </row>
    <row r="58" spans="1:8" ht="19.5" customHeight="1">
      <c r="A58" s="221"/>
      <c r="C58" s="217"/>
      <c r="D58" s="217"/>
      <c r="G58" s="217"/>
      <c r="H58" s="217"/>
    </row>
    <row r="59" spans="1:8" ht="19.5" customHeight="1">
      <c r="A59" s="218"/>
      <c r="C59" s="217"/>
      <c r="D59" s="217"/>
      <c r="G59" s="217"/>
      <c r="H59" s="217"/>
    </row>
    <row r="60" spans="1:8" ht="19.5" customHeight="1">
      <c r="A60" s="218"/>
      <c r="C60" s="217"/>
      <c r="D60" s="217"/>
      <c r="G60" s="217"/>
      <c r="H60" s="217"/>
    </row>
    <row r="61" spans="1:8" ht="19.5" customHeight="1">
      <c r="A61" s="218"/>
      <c r="C61" s="217"/>
      <c r="D61" s="217"/>
      <c r="G61" s="217"/>
      <c r="H61" s="217"/>
    </row>
    <row r="62" spans="1:8" ht="19.5" customHeight="1">
      <c r="A62" s="218"/>
      <c r="C62" s="217"/>
      <c r="D62" s="217"/>
      <c r="G62" s="217"/>
      <c r="H62" s="217"/>
    </row>
    <row r="63" spans="1:8" ht="19.5" customHeight="1">
      <c r="A63" s="218"/>
      <c r="C63" s="217"/>
      <c r="D63" s="217"/>
      <c r="G63" s="217"/>
      <c r="H63" s="217"/>
    </row>
    <row r="64" spans="1:8" ht="19.5" customHeight="1">
      <c r="A64" s="218"/>
      <c r="C64" s="217"/>
      <c r="D64" s="217"/>
      <c r="G64" s="217"/>
      <c r="H64" s="217"/>
    </row>
    <row r="65" spans="1:8" ht="19.5" customHeight="1">
      <c r="A65" s="218"/>
      <c r="C65" s="217"/>
      <c r="D65" s="217"/>
      <c r="G65" s="217"/>
      <c r="H65" s="217"/>
    </row>
    <row r="66" spans="1:8" ht="19.5" customHeight="1">
      <c r="A66" s="218"/>
      <c r="C66" s="217"/>
      <c r="D66" s="217"/>
      <c r="G66" s="217"/>
      <c r="H66" s="217"/>
    </row>
    <row r="67" spans="1:8" ht="19.5" customHeight="1">
      <c r="A67" s="218"/>
      <c r="C67" s="217"/>
      <c r="D67" s="217"/>
      <c r="G67" s="217"/>
      <c r="H67" s="217"/>
    </row>
    <row r="68" spans="1:8" ht="19.5" customHeight="1">
      <c r="A68" s="218"/>
      <c r="C68" s="217"/>
      <c r="D68" s="217"/>
      <c r="G68" s="217"/>
      <c r="H68" s="217"/>
    </row>
    <row r="69" spans="1:8" ht="19.5" customHeight="1">
      <c r="A69" s="218"/>
      <c r="C69" s="217"/>
      <c r="D69" s="217"/>
      <c r="G69" s="217"/>
      <c r="H69" s="217"/>
    </row>
    <row r="70" spans="1:8" ht="19.5" customHeight="1">
      <c r="A70" s="218"/>
      <c r="C70" s="217"/>
      <c r="D70" s="217"/>
      <c r="G70" s="217"/>
      <c r="H70" s="217"/>
    </row>
    <row r="71" spans="1:8" ht="19.5" customHeight="1">
      <c r="A71" s="218"/>
      <c r="C71" s="217"/>
      <c r="D71" s="217"/>
      <c r="G71" s="217"/>
      <c r="H71" s="217"/>
    </row>
    <row r="72" spans="1:8" ht="19.5" customHeight="1">
      <c r="A72" s="218"/>
      <c r="C72" s="217"/>
      <c r="D72" s="217"/>
      <c r="G72" s="217"/>
      <c r="H72" s="217"/>
    </row>
    <row r="73" spans="1:8" ht="19.5" customHeight="1">
      <c r="A73" s="218"/>
      <c r="C73" s="217"/>
      <c r="D73" s="217"/>
      <c r="G73" s="217"/>
      <c r="H73" s="217"/>
    </row>
    <row r="74" spans="1:8" ht="19.5" customHeight="1">
      <c r="A74" s="218"/>
      <c r="C74" s="217"/>
      <c r="D74" s="217"/>
      <c r="G74" s="217"/>
      <c r="H74" s="217"/>
    </row>
    <row r="75" spans="1:8" ht="19.5" customHeight="1">
      <c r="A75" s="218"/>
      <c r="C75" s="217"/>
      <c r="D75" s="217"/>
      <c r="G75" s="217"/>
      <c r="H75" s="217"/>
    </row>
    <row r="76" spans="1:8" ht="19.5" customHeight="1">
      <c r="A76" s="221"/>
      <c r="C76" s="217"/>
      <c r="D76" s="217"/>
      <c r="G76" s="217"/>
      <c r="H76" s="217"/>
    </row>
    <row r="77" spans="1:8" ht="19.5" customHeight="1">
      <c r="A77" s="221"/>
      <c r="C77" s="217"/>
      <c r="D77" s="217"/>
      <c r="G77" s="217"/>
      <c r="H77" s="217"/>
    </row>
    <row r="78" spans="1:8" ht="19.5" customHeight="1">
      <c r="A78" s="218"/>
      <c r="C78" s="217"/>
      <c r="D78" s="217"/>
      <c r="G78" s="217"/>
      <c r="H78" s="217"/>
    </row>
    <row r="79" spans="1:8" ht="19.5" customHeight="1">
      <c r="A79" s="218"/>
      <c r="C79" s="217"/>
      <c r="D79" s="217"/>
      <c r="G79" s="217"/>
      <c r="H79" s="217"/>
    </row>
    <row r="80" spans="1:8" ht="19.5" customHeight="1">
      <c r="A80" s="218"/>
      <c r="C80" s="217"/>
      <c r="D80" s="217"/>
      <c r="G80" s="217"/>
      <c r="H80" s="217"/>
    </row>
    <row r="81" spans="1:8" ht="19.5" customHeight="1">
      <c r="A81" s="218"/>
      <c r="C81" s="217"/>
      <c r="D81" s="217"/>
      <c r="G81" s="217"/>
      <c r="H81" s="217"/>
    </row>
    <row r="82" spans="1:8" ht="19.5" customHeight="1">
      <c r="A82" s="218"/>
      <c r="C82" s="217"/>
      <c r="D82" s="217"/>
      <c r="G82" s="217"/>
      <c r="H82" s="217"/>
    </row>
    <row r="83" spans="1:8" ht="19.5" customHeight="1">
      <c r="A83" s="218"/>
      <c r="C83" s="217"/>
      <c r="D83" s="217"/>
      <c r="G83" s="217"/>
      <c r="H83" s="217"/>
    </row>
    <row r="84" spans="1:8" ht="19.5" customHeight="1">
      <c r="A84" s="218"/>
      <c r="C84" s="217"/>
      <c r="D84" s="217"/>
      <c r="G84" s="217"/>
      <c r="H84" s="217"/>
    </row>
    <row r="85" spans="1:8" ht="19.5" customHeight="1">
      <c r="A85" s="218"/>
      <c r="C85" s="217"/>
      <c r="D85" s="217"/>
      <c r="G85" s="217"/>
      <c r="H85" s="217"/>
    </row>
    <row r="86" spans="1:8" ht="19.5" customHeight="1">
      <c r="A86" s="221"/>
      <c r="C86" s="217"/>
      <c r="D86" s="217"/>
      <c r="G86" s="217"/>
      <c r="H86" s="217"/>
    </row>
    <row r="87" spans="1:8" ht="19.5" customHeight="1">
      <c r="A87" s="221"/>
      <c r="C87" s="217"/>
      <c r="D87" s="217"/>
      <c r="G87" s="217"/>
      <c r="H87" s="217"/>
    </row>
    <row r="88" spans="1:8" ht="19.5" customHeight="1">
      <c r="A88" s="222"/>
      <c r="C88" s="217"/>
      <c r="D88" s="217"/>
      <c r="G88" s="217"/>
      <c r="H88" s="217"/>
    </row>
    <row r="89" spans="1:8" ht="19.5" customHeight="1">
      <c r="A89" s="222"/>
      <c r="C89" s="217"/>
      <c r="D89" s="217"/>
      <c r="G89" s="217"/>
      <c r="H89" s="217"/>
    </row>
    <row r="90" spans="1:8" ht="19.5" customHeight="1">
      <c r="A90" s="222"/>
      <c r="C90" s="217"/>
      <c r="D90" s="217"/>
      <c r="G90" s="217"/>
      <c r="H90" s="217"/>
    </row>
    <row r="91" spans="1:8" ht="19.5" customHeight="1">
      <c r="A91" s="222"/>
      <c r="C91" s="217"/>
      <c r="D91" s="217"/>
      <c r="G91" s="217"/>
      <c r="H91" s="217"/>
    </row>
    <row r="92" spans="1:8" ht="19.5" customHeight="1">
      <c r="A92" s="222"/>
      <c r="C92" s="217"/>
      <c r="D92" s="217"/>
      <c r="G92" s="217"/>
      <c r="H92" s="217"/>
    </row>
    <row r="93" ht="12.75">
      <c r="A93" s="222"/>
    </row>
    <row r="94" ht="12.75">
      <c r="A94" s="222"/>
    </row>
    <row r="95" ht="12.75">
      <c r="A95" s="222"/>
    </row>
    <row r="96" ht="12.75">
      <c r="A96" s="222"/>
    </row>
    <row r="97" ht="12.75">
      <c r="A97" s="222"/>
    </row>
    <row r="98" ht="12.75">
      <c r="A98" s="222"/>
    </row>
    <row r="99" ht="12.75">
      <c r="A99" s="222"/>
    </row>
    <row r="100" ht="12.75">
      <c r="A100" s="222"/>
    </row>
    <row r="101" ht="12.75">
      <c r="A101" s="222"/>
    </row>
  </sheetData>
  <sheetProtection/>
  <mergeCells count="6">
    <mergeCell ref="A3:F3"/>
    <mergeCell ref="G3:H3"/>
    <mergeCell ref="A37:C37"/>
    <mergeCell ref="D37:F37"/>
    <mergeCell ref="G37:H37"/>
    <mergeCell ref="A1:H2"/>
  </mergeCells>
  <printOptions horizontalCentered="1"/>
  <pageMargins left="1.18" right="1.18" top="0.59" bottom="0.59" header="1.14" footer="0.51"/>
  <pageSetup fitToHeight="0" fitToWidth="1" horizontalDpi="300" verticalDpi="300" orientation="landscape" paperSize="8"/>
  <headerFooter alignWithMargins="0">
    <oddHeader xml:space="preserve">&amp;C&amp;"楷体_GB2312,常规"&amp;10                                                                                                                  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8"/>
  <sheetViews>
    <sheetView view="pageBreakPreview" zoomScaleNormal="70" zoomScaleSheetLayoutView="100" workbookViewId="0" topLeftCell="A1">
      <selection activeCell="C24" sqref="C24"/>
    </sheetView>
  </sheetViews>
  <sheetFormatPr defaultColWidth="9.00390625" defaultRowHeight="19.5" customHeight="1"/>
  <cols>
    <col min="1" max="1" width="50.75390625" style="157" customWidth="1"/>
    <col min="2" max="2" width="6.25390625" style="157" customWidth="1"/>
    <col min="3" max="3" width="21.25390625" style="161" customWidth="1"/>
    <col min="4" max="4" width="21.25390625" style="162" customWidth="1"/>
    <col min="5" max="5" width="50.75390625" style="163" customWidth="1"/>
    <col min="6" max="6" width="6.25390625" style="163" customWidth="1"/>
    <col min="7" max="7" width="21.25390625" style="164" customWidth="1"/>
    <col min="8" max="8" width="21.25390625" style="165" customWidth="1"/>
    <col min="9" max="16384" width="9.00390625" style="166" customWidth="1"/>
  </cols>
  <sheetData>
    <row r="1" spans="1:8" ht="19.5" customHeight="1">
      <c r="A1" s="167" t="s">
        <v>65</v>
      </c>
      <c r="B1" s="167"/>
      <c r="C1" s="167"/>
      <c r="D1" s="167"/>
      <c r="E1" s="167"/>
      <c r="F1" s="167"/>
      <c r="G1" s="167"/>
      <c r="H1" s="167"/>
    </row>
    <row r="2" spans="1:8" ht="19.5" customHeight="1">
      <c r="A2" s="167"/>
      <c r="B2" s="167"/>
      <c r="C2" s="167"/>
      <c r="D2" s="167"/>
      <c r="E2" s="167"/>
      <c r="F2" s="167"/>
      <c r="G2" s="167"/>
      <c r="H2" s="167"/>
    </row>
    <row r="3" spans="1:8" s="157" customFormat="1" ht="19.5" customHeight="1">
      <c r="A3" s="168" t="s">
        <v>66</v>
      </c>
      <c r="B3" s="168"/>
      <c r="C3" s="169" t="s">
        <v>67</v>
      </c>
      <c r="D3" s="169"/>
      <c r="E3" s="169"/>
      <c r="F3" s="170" t="s">
        <v>2</v>
      </c>
      <c r="G3" s="170"/>
      <c r="H3" s="170"/>
    </row>
    <row r="4" spans="1:8" s="158" customFormat="1" ht="30.75" customHeight="1">
      <c r="A4" s="171" t="s">
        <v>68</v>
      </c>
      <c r="B4" s="171" t="s">
        <v>4</v>
      </c>
      <c r="C4" s="171" t="s">
        <v>69</v>
      </c>
      <c r="D4" s="171" t="s">
        <v>70</v>
      </c>
      <c r="E4" s="171" t="s">
        <v>68</v>
      </c>
      <c r="F4" s="171" t="s">
        <v>4</v>
      </c>
      <c r="G4" s="171" t="s">
        <v>69</v>
      </c>
      <c r="H4" s="171" t="s">
        <v>70</v>
      </c>
    </row>
    <row r="5" spans="1:8" s="158" customFormat="1" ht="24" customHeight="1">
      <c r="A5" s="172" t="s">
        <v>71</v>
      </c>
      <c r="B5" s="173" t="s">
        <v>72</v>
      </c>
      <c r="C5" s="174">
        <f>82173637.07+8447052.68</f>
        <v>90620689.75</v>
      </c>
      <c r="D5" s="175">
        <v>110593314.1</v>
      </c>
      <c r="E5" s="172" t="s">
        <v>73</v>
      </c>
      <c r="F5" s="173" t="s">
        <v>74</v>
      </c>
      <c r="G5" s="174">
        <f aca="true" t="shared" si="0" ref="G5:G10">37275983.11+8447052.68-33150469.88</f>
        <v>12572565.91</v>
      </c>
      <c r="H5" s="175">
        <v>14011705.34</v>
      </c>
    </row>
    <row r="6" spans="1:8" s="158" customFormat="1" ht="24" customHeight="1">
      <c r="A6" s="172" t="s">
        <v>75</v>
      </c>
      <c r="B6" s="173" t="s">
        <v>76</v>
      </c>
      <c r="C6" s="175">
        <v>82663825.69</v>
      </c>
      <c r="D6" s="175">
        <v>111162923.41</v>
      </c>
      <c r="E6" s="176" t="s">
        <v>77</v>
      </c>
      <c r="F6" s="173" t="s">
        <v>78</v>
      </c>
      <c r="G6" s="175"/>
      <c r="H6" s="175"/>
    </row>
    <row r="7" spans="1:8" s="158" customFormat="1" ht="24" customHeight="1">
      <c r="A7" s="172" t="s">
        <v>79</v>
      </c>
      <c r="B7" s="173" t="s">
        <v>80</v>
      </c>
      <c r="C7" s="175">
        <v>116087712.06</v>
      </c>
      <c r="D7" s="175">
        <v>159511593.64</v>
      </c>
      <c r="E7" s="176" t="s">
        <v>81</v>
      </c>
      <c r="F7" s="173" t="s">
        <v>82</v>
      </c>
      <c r="G7" s="174">
        <f t="shared" si="0"/>
        <v>12572565.91</v>
      </c>
      <c r="H7" s="175">
        <v>14011705.34</v>
      </c>
    </row>
    <row r="8" spans="1:8" s="158" customFormat="1" ht="24" customHeight="1">
      <c r="A8" s="172" t="s">
        <v>83</v>
      </c>
      <c r="B8" s="173" t="s">
        <v>84</v>
      </c>
      <c r="C8" s="175">
        <v>33423886.37</v>
      </c>
      <c r="D8" s="175">
        <v>48348670.23</v>
      </c>
      <c r="E8" s="176" t="s">
        <v>85</v>
      </c>
      <c r="F8" s="173" t="s">
        <v>86</v>
      </c>
      <c r="G8" s="175"/>
      <c r="H8" s="175"/>
    </row>
    <row r="9" spans="1:8" s="158" customFormat="1" ht="24" customHeight="1">
      <c r="A9" s="172" t="s">
        <v>87</v>
      </c>
      <c r="B9" s="173" t="s">
        <v>88</v>
      </c>
      <c r="C9" s="175">
        <v>-641941.44</v>
      </c>
      <c r="D9" s="175">
        <v>-969328.68</v>
      </c>
      <c r="E9" s="176" t="s">
        <v>89</v>
      </c>
      <c r="F9" s="173" t="s">
        <v>90</v>
      </c>
      <c r="G9" s="175"/>
      <c r="H9" s="175"/>
    </row>
    <row r="10" spans="1:8" s="158" customFormat="1" ht="31.5" customHeight="1">
      <c r="A10" s="172" t="s">
        <v>91</v>
      </c>
      <c r="B10" s="173" t="s">
        <v>92</v>
      </c>
      <c r="C10" s="175">
        <v>1250572.57</v>
      </c>
      <c r="D10" s="175">
        <v>1441438.74</v>
      </c>
      <c r="E10" s="177" t="s">
        <v>93</v>
      </c>
      <c r="F10" s="173" t="s">
        <v>94</v>
      </c>
      <c r="G10" s="174">
        <f t="shared" si="0"/>
        <v>12572565.91</v>
      </c>
      <c r="H10" s="175">
        <v>14011705.34</v>
      </c>
    </row>
    <row r="11" spans="1:8" s="158" customFormat="1" ht="24" customHeight="1">
      <c r="A11" s="172" t="s">
        <v>95</v>
      </c>
      <c r="B11" s="173" t="s">
        <v>96</v>
      </c>
      <c r="C11" s="175">
        <v>1892514.01</v>
      </c>
      <c r="D11" s="175">
        <v>2410767.42</v>
      </c>
      <c r="E11" s="178" t="s">
        <v>97</v>
      </c>
      <c r="F11" s="173" t="s">
        <v>98</v>
      </c>
      <c r="G11" s="175"/>
      <c r="H11" s="175"/>
    </row>
    <row r="12" spans="1:8" s="158" customFormat="1" ht="24" customHeight="1">
      <c r="A12" s="172" t="s">
        <v>99</v>
      </c>
      <c r="B12" s="173" t="s">
        <v>100</v>
      </c>
      <c r="C12" s="174">
        <v>8447052.68</v>
      </c>
      <c r="D12" s="175">
        <v>327117.14</v>
      </c>
      <c r="E12" s="179" t="s">
        <v>101</v>
      </c>
      <c r="F12" s="173" t="s">
        <v>102</v>
      </c>
      <c r="G12" s="175"/>
      <c r="H12" s="175">
        <v>-6833997.62</v>
      </c>
    </row>
    <row r="13" spans="1:8" s="158" customFormat="1" ht="24" customHeight="1">
      <c r="A13" s="172" t="s">
        <v>103</v>
      </c>
      <c r="B13" s="173" t="s">
        <v>104</v>
      </c>
      <c r="C13" s="175"/>
      <c r="D13" s="175"/>
      <c r="E13" s="179" t="s">
        <v>105</v>
      </c>
      <c r="F13" s="173" t="s">
        <v>106</v>
      </c>
      <c r="G13" s="175"/>
      <c r="H13" s="175">
        <v>-6833997.62</v>
      </c>
    </row>
    <row r="14" spans="1:8" s="158" customFormat="1" ht="30.75" customHeight="1">
      <c r="A14" s="177" t="s">
        <v>107</v>
      </c>
      <c r="B14" s="173" t="s">
        <v>108</v>
      </c>
      <c r="C14" s="175"/>
      <c r="D14" s="175"/>
      <c r="E14" s="179" t="s">
        <v>109</v>
      </c>
      <c r="F14" s="173" t="s">
        <v>110</v>
      </c>
      <c r="G14" s="175"/>
      <c r="H14" s="175"/>
    </row>
    <row r="15" spans="1:8" s="158" customFormat="1" ht="24" customHeight="1">
      <c r="A15" s="180" t="s">
        <v>111</v>
      </c>
      <c r="B15" s="173" t="s">
        <v>112</v>
      </c>
      <c r="C15" s="175"/>
      <c r="D15" s="175"/>
      <c r="E15" s="179" t="s">
        <v>113</v>
      </c>
      <c r="F15" s="173" t="s">
        <v>114</v>
      </c>
      <c r="G15" s="175"/>
      <c r="H15" s="175"/>
    </row>
    <row r="16" spans="1:8" s="158" customFormat="1" ht="24" customHeight="1">
      <c r="A16" s="177" t="s">
        <v>115</v>
      </c>
      <c r="B16" s="173" t="s">
        <v>116</v>
      </c>
      <c r="C16" s="175"/>
      <c r="D16" s="175"/>
      <c r="E16" s="179" t="s">
        <v>117</v>
      </c>
      <c r="F16" s="173" t="s">
        <v>118</v>
      </c>
      <c r="G16" s="175"/>
      <c r="H16" s="175"/>
    </row>
    <row r="17" spans="1:8" s="158" customFormat="1" ht="24" customHeight="1">
      <c r="A17" s="177" t="s">
        <v>119</v>
      </c>
      <c r="B17" s="173" t="s">
        <v>120</v>
      </c>
      <c r="C17" s="175"/>
      <c r="D17" s="175"/>
      <c r="E17" s="179" t="s">
        <v>121</v>
      </c>
      <c r="F17" s="173" t="s">
        <v>122</v>
      </c>
      <c r="G17" s="175"/>
      <c r="H17" s="175"/>
    </row>
    <row r="18" spans="1:8" s="158" customFormat="1" ht="24" customHeight="1">
      <c r="A18" s="177" t="s">
        <v>123</v>
      </c>
      <c r="B18" s="173" t="s">
        <v>124</v>
      </c>
      <c r="C18" s="175"/>
      <c r="D18" s="175"/>
      <c r="E18" s="179" t="s">
        <v>125</v>
      </c>
      <c r="F18" s="173" t="s">
        <v>126</v>
      </c>
      <c r="G18" s="175"/>
      <c r="H18" s="175"/>
    </row>
    <row r="19" spans="1:8" s="158" customFormat="1" ht="24" customHeight="1">
      <c r="A19" s="177" t="s">
        <v>127</v>
      </c>
      <c r="B19" s="173" t="s">
        <v>128</v>
      </c>
      <c r="C19" s="175">
        <v>151752.82</v>
      </c>
      <c r="D19" s="175">
        <v>72602.23</v>
      </c>
      <c r="E19" s="179" t="s">
        <v>129</v>
      </c>
      <c r="F19" s="173" t="s">
        <v>130</v>
      </c>
      <c r="G19" s="175"/>
      <c r="H19" s="175">
        <v>-6833997.62</v>
      </c>
    </row>
    <row r="20" spans="1:8" s="158" customFormat="1" ht="24" customHeight="1">
      <c r="A20" s="177" t="s">
        <v>131</v>
      </c>
      <c r="B20" s="173" t="s">
        <v>132</v>
      </c>
      <c r="C20" s="175"/>
      <c r="D20" s="175"/>
      <c r="E20" s="179" t="s">
        <v>133</v>
      </c>
      <c r="F20" s="173" t="s">
        <v>134</v>
      </c>
      <c r="G20" s="175"/>
      <c r="H20" s="175"/>
    </row>
    <row r="21" spans="1:8" s="158" customFormat="1" ht="24" customHeight="1">
      <c r="A21" s="177" t="s">
        <v>135</v>
      </c>
      <c r="B21" s="173" t="s">
        <v>136</v>
      </c>
      <c r="C21" s="174">
        <f>46377736.78+33150469.88</f>
        <v>79528206.66</v>
      </c>
      <c r="D21" s="175">
        <v>90343312.52</v>
      </c>
      <c r="E21" s="179" t="s">
        <v>137</v>
      </c>
      <c r="F21" s="173" t="s">
        <v>138</v>
      </c>
      <c r="G21" s="175"/>
      <c r="H21" s="175">
        <v>462464.35</v>
      </c>
    </row>
    <row r="22" spans="1:8" s="158" customFormat="1" ht="24" customHeight="1">
      <c r="A22" s="177" t="s">
        <v>139</v>
      </c>
      <c r="B22" s="173" t="s">
        <v>140</v>
      </c>
      <c r="C22" s="175">
        <v>898042.24</v>
      </c>
      <c r="D22" s="175">
        <v>870417.83</v>
      </c>
      <c r="E22" s="179" t="s">
        <v>141</v>
      </c>
      <c r="F22" s="173" t="s">
        <v>142</v>
      </c>
      <c r="G22" s="175"/>
      <c r="H22" s="175"/>
    </row>
    <row r="23" spans="1:8" s="158" customFormat="1" ht="24" customHeight="1">
      <c r="A23" s="177" t="s">
        <v>143</v>
      </c>
      <c r="B23" s="173" t="s">
        <v>144</v>
      </c>
      <c r="C23" s="175">
        <v>45427590.78</v>
      </c>
      <c r="D23" s="175">
        <v>51900810.3</v>
      </c>
      <c r="E23" s="179" t="s">
        <v>145</v>
      </c>
      <c r="F23" s="173" t="s">
        <v>146</v>
      </c>
      <c r="G23" s="175"/>
      <c r="H23" s="175">
        <v>-7296461.97</v>
      </c>
    </row>
    <row r="24" spans="1:8" s="158" customFormat="1" ht="24" customHeight="1">
      <c r="A24" s="177" t="s">
        <v>147</v>
      </c>
      <c r="B24" s="173" t="s">
        <v>148</v>
      </c>
      <c r="C24" s="174">
        <v>33150469.88</v>
      </c>
      <c r="D24" s="175">
        <v>37561651.23</v>
      </c>
      <c r="E24" s="179" t="s">
        <v>149</v>
      </c>
      <c r="F24" s="173" t="s">
        <v>150</v>
      </c>
      <c r="G24" s="175"/>
      <c r="H24" s="175"/>
    </row>
    <row r="25" spans="1:8" s="158" customFormat="1" ht="24" customHeight="1">
      <c r="A25" s="177" t="s">
        <v>151</v>
      </c>
      <c r="B25" s="173" t="s">
        <v>152</v>
      </c>
      <c r="C25" s="175"/>
      <c r="D25" s="175"/>
      <c r="E25" s="179" t="s">
        <v>153</v>
      </c>
      <c r="F25" s="173" t="s">
        <v>154</v>
      </c>
      <c r="G25" s="175"/>
      <c r="H25" s="175"/>
    </row>
    <row r="26" spans="1:8" s="158" customFormat="1" ht="24" customHeight="1">
      <c r="A26" s="172" t="s">
        <v>155</v>
      </c>
      <c r="B26" s="173" t="s">
        <v>156</v>
      </c>
      <c r="C26" s="175">
        <v>52103.76</v>
      </c>
      <c r="D26" s="175">
        <v>10433.16</v>
      </c>
      <c r="E26" s="179" t="s">
        <v>157</v>
      </c>
      <c r="F26" s="173" t="s">
        <v>158</v>
      </c>
      <c r="G26" s="175"/>
      <c r="H26" s="175"/>
    </row>
    <row r="27" spans="1:8" s="158" customFormat="1" ht="24" customHeight="1">
      <c r="A27" s="172" t="s">
        <v>159</v>
      </c>
      <c r="B27" s="173" t="s">
        <v>160</v>
      </c>
      <c r="C27" s="174">
        <f>35795900.29+8447052.68-33150469.88</f>
        <v>11092483.09</v>
      </c>
      <c r="D27" s="175">
        <v>20250001.58</v>
      </c>
      <c r="E27" s="181" t="s">
        <v>161</v>
      </c>
      <c r="F27" s="173" t="s">
        <v>162</v>
      </c>
      <c r="G27" s="174">
        <f>37275983.11+8447052.68-33150469.88</f>
        <v>12572565.91</v>
      </c>
      <c r="H27" s="175">
        <v>7177707.72</v>
      </c>
    </row>
    <row r="28" spans="1:8" s="158" customFormat="1" ht="24" customHeight="1">
      <c r="A28" s="172" t="s">
        <v>163</v>
      </c>
      <c r="B28" s="173" t="s">
        <v>164</v>
      </c>
      <c r="C28" s="175">
        <v>6291460.98</v>
      </c>
      <c r="D28" s="175">
        <v>250778.75</v>
      </c>
      <c r="E28" s="181" t="s">
        <v>165</v>
      </c>
      <c r="F28" s="173" t="s">
        <v>166</v>
      </c>
      <c r="G28" s="174">
        <f>37275983.11+8447052.68-33150469.88</f>
        <v>12572565.91</v>
      </c>
      <c r="H28" s="175">
        <v>7177707.72</v>
      </c>
    </row>
    <row r="29" spans="1:8" s="158" customFormat="1" ht="24" customHeight="1">
      <c r="A29" s="172" t="s">
        <v>167</v>
      </c>
      <c r="B29" s="173" t="s">
        <v>168</v>
      </c>
      <c r="C29" s="175">
        <v>764999.73</v>
      </c>
      <c r="D29" s="175">
        <v>2140749.29</v>
      </c>
      <c r="E29" s="181" t="s">
        <v>169</v>
      </c>
      <c r="F29" s="173" t="s">
        <v>170</v>
      </c>
      <c r="G29" s="175"/>
      <c r="H29" s="175"/>
    </row>
    <row r="30" spans="1:8" s="158" customFormat="1" ht="24" customHeight="1">
      <c r="A30" s="172" t="s">
        <v>171</v>
      </c>
      <c r="B30" s="173" t="s">
        <v>172</v>
      </c>
      <c r="C30" s="174">
        <f>41322361.54+8447052.68-33150469.88</f>
        <v>16618944.34</v>
      </c>
      <c r="D30" s="175">
        <v>18360031.04</v>
      </c>
      <c r="E30" s="172" t="s">
        <v>173</v>
      </c>
      <c r="F30" s="173" t="s">
        <v>174</v>
      </c>
      <c r="G30" s="175"/>
      <c r="H30" s="175"/>
    </row>
    <row r="31" spans="1:8" s="158" customFormat="1" ht="24" customHeight="1">
      <c r="A31" s="172" t="s">
        <v>175</v>
      </c>
      <c r="B31" s="173" t="s">
        <v>176</v>
      </c>
      <c r="C31" s="175">
        <v>4046378.43</v>
      </c>
      <c r="D31" s="175">
        <v>4348325.7</v>
      </c>
      <c r="E31" s="172" t="s">
        <v>177</v>
      </c>
      <c r="F31" s="173" t="s">
        <v>178</v>
      </c>
      <c r="G31" s="175"/>
      <c r="H31" s="175"/>
    </row>
    <row r="32" spans="1:9" s="158" customFormat="1" ht="24" customHeight="1">
      <c r="A32" s="182"/>
      <c r="B32" s="182"/>
      <c r="C32" s="175"/>
      <c r="D32" s="175"/>
      <c r="E32" s="172" t="s">
        <v>179</v>
      </c>
      <c r="F32" s="173" t="s">
        <v>180</v>
      </c>
      <c r="G32" s="175"/>
      <c r="H32" s="175"/>
      <c r="I32" s="194"/>
    </row>
    <row r="33" spans="1:10" s="159" customFormat="1" ht="31.5" customHeight="1">
      <c r="A33" s="183" t="s">
        <v>62</v>
      </c>
      <c r="B33" s="183"/>
      <c r="C33" s="183"/>
      <c r="D33" s="184" t="s">
        <v>63</v>
      </c>
      <c r="E33" s="184"/>
      <c r="F33" s="184"/>
      <c r="G33" s="185" t="s">
        <v>181</v>
      </c>
      <c r="H33" s="185"/>
      <c r="I33" s="195"/>
      <c r="J33" s="196"/>
    </row>
    <row r="34" spans="1:8" s="158" customFormat="1" ht="19.5" customHeight="1">
      <c r="A34" s="186"/>
      <c r="B34" s="186"/>
      <c r="C34" s="187"/>
      <c r="D34" s="187"/>
      <c r="E34" s="188"/>
      <c r="F34" s="188"/>
      <c r="G34" s="189"/>
      <c r="H34" s="190"/>
    </row>
    <row r="35" spans="1:8" s="158" customFormat="1" ht="19.5" customHeight="1">
      <c r="A35" s="191"/>
      <c r="B35" s="191"/>
      <c r="C35" s="192"/>
      <c r="D35" s="193"/>
      <c r="E35" s="188"/>
      <c r="F35" s="188"/>
      <c r="G35" s="189"/>
      <c r="H35" s="190"/>
    </row>
    <row r="36" spans="1:8" s="158" customFormat="1" ht="19.5" customHeight="1">
      <c r="A36" s="157"/>
      <c r="B36" s="157"/>
      <c r="C36" s="161"/>
      <c r="D36" s="162"/>
      <c r="E36" s="163"/>
      <c r="F36" s="163"/>
      <c r="G36" s="164"/>
      <c r="H36" s="165"/>
    </row>
    <row r="37" spans="1:8" s="160" customFormat="1" ht="19.5" customHeight="1">
      <c r="A37" s="157"/>
      <c r="B37" s="157"/>
      <c r="C37" s="161"/>
      <c r="D37" s="162"/>
      <c r="E37" s="163"/>
      <c r="F37" s="163"/>
      <c r="G37" s="164"/>
      <c r="H37" s="165"/>
    </row>
    <row r="38" spans="1:8" s="160" customFormat="1" ht="19.5" customHeight="1">
      <c r="A38" s="157"/>
      <c r="B38" s="157"/>
      <c r="C38" s="161"/>
      <c r="D38" s="162"/>
      <c r="E38" s="163"/>
      <c r="F38" s="163"/>
      <c r="G38" s="164"/>
      <c r="H38" s="165"/>
    </row>
  </sheetData>
  <sheetProtection/>
  <mergeCells count="5">
    <mergeCell ref="C3:E3"/>
    <mergeCell ref="F3:H3"/>
    <mergeCell ref="D33:F33"/>
    <mergeCell ref="G33:H33"/>
    <mergeCell ref="A1:H2"/>
  </mergeCells>
  <printOptions horizontalCentered="1" verticalCentered="1"/>
  <pageMargins left="0.75" right="0.75" top="0.59" bottom="0.55" header="0.51" footer="0.51"/>
  <pageSetup fitToHeight="0" fitToWidth="1" horizontalDpi="600" verticalDpi="600" orientation="landscape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9"/>
  <sheetViews>
    <sheetView view="pageBreakPreview" zoomScaleSheetLayoutView="100" workbookViewId="0" topLeftCell="A10">
      <selection activeCell="G24" sqref="G24"/>
    </sheetView>
  </sheetViews>
  <sheetFormatPr defaultColWidth="9.00390625" defaultRowHeight="30" customHeight="1"/>
  <cols>
    <col min="1" max="1" width="42.50390625" style="126" customWidth="1"/>
    <col min="2" max="2" width="4.75390625" style="126" customWidth="1"/>
    <col min="3" max="4" width="21.50390625" style="126" customWidth="1"/>
    <col min="5" max="5" width="45.375" style="126" customWidth="1"/>
    <col min="6" max="6" width="4.75390625" style="126" customWidth="1"/>
    <col min="7" max="8" width="21.50390625" style="126" customWidth="1"/>
    <col min="9" max="9" width="8.50390625" style="126" customWidth="1"/>
    <col min="10" max="16384" width="9.00390625" style="126" customWidth="1"/>
  </cols>
  <sheetData>
    <row r="1" spans="1:8" ht="30" customHeight="1">
      <c r="A1" s="127" t="s">
        <v>182</v>
      </c>
      <c r="B1" s="127"/>
      <c r="C1" s="127"/>
      <c r="D1" s="127"/>
      <c r="E1" s="127"/>
      <c r="F1" s="127"/>
      <c r="G1" s="127"/>
      <c r="H1" s="127"/>
    </row>
    <row r="2" spans="1:8" s="125" customFormat="1" ht="18" customHeight="1">
      <c r="A2" s="128" t="s">
        <v>66</v>
      </c>
      <c r="D2" s="129" t="s">
        <v>183</v>
      </c>
      <c r="H2" s="129" t="s">
        <v>184</v>
      </c>
    </row>
    <row r="3" spans="1:8" ht="30" customHeight="1">
      <c r="A3" s="130" t="s">
        <v>185</v>
      </c>
      <c r="B3" s="131" t="s">
        <v>4</v>
      </c>
      <c r="C3" s="131" t="s">
        <v>186</v>
      </c>
      <c r="D3" s="131" t="s">
        <v>187</v>
      </c>
      <c r="E3" s="132" t="s">
        <v>185</v>
      </c>
      <c r="F3" s="132" t="s">
        <v>4</v>
      </c>
      <c r="G3" s="132" t="s">
        <v>186</v>
      </c>
      <c r="H3" s="133" t="s">
        <v>187</v>
      </c>
    </row>
    <row r="4" spans="1:8" ht="30" customHeight="1">
      <c r="A4" s="134" t="s">
        <v>188</v>
      </c>
      <c r="B4" s="135">
        <v>1</v>
      </c>
      <c r="C4" s="136"/>
      <c r="D4" s="137"/>
      <c r="E4" s="138" t="s">
        <v>189</v>
      </c>
      <c r="F4" s="139">
        <v>26</v>
      </c>
      <c r="G4" s="63">
        <v>86537353.46</v>
      </c>
      <c r="H4" s="76">
        <v>925001437.03</v>
      </c>
    </row>
    <row r="5" spans="1:8" ht="30" customHeight="1">
      <c r="A5" s="140" t="s">
        <v>190</v>
      </c>
      <c r="B5" s="135">
        <v>2</v>
      </c>
      <c r="C5" s="63">
        <v>153934034.33</v>
      </c>
      <c r="D5" s="62">
        <v>832435951.63</v>
      </c>
      <c r="E5" s="141" t="s">
        <v>191</v>
      </c>
      <c r="F5" s="142">
        <v>27</v>
      </c>
      <c r="G5" s="72">
        <v>-4410064.25</v>
      </c>
      <c r="H5" s="76">
        <v>1961362.08</v>
      </c>
    </row>
    <row r="6" spans="1:8" ht="30" customHeight="1">
      <c r="A6" s="140" t="s">
        <v>192</v>
      </c>
      <c r="B6" s="135">
        <v>3</v>
      </c>
      <c r="C6" s="63">
        <v>62282410</v>
      </c>
      <c r="D6" s="62">
        <v>-101072310</v>
      </c>
      <c r="E6" s="143" t="s">
        <v>193</v>
      </c>
      <c r="F6" s="139">
        <v>28</v>
      </c>
      <c r="G6" s="77">
        <v>680102.72</v>
      </c>
      <c r="H6" s="76"/>
    </row>
    <row r="7" spans="1:8" ht="30" customHeight="1">
      <c r="A7" s="140" t="s">
        <v>194</v>
      </c>
      <c r="B7" s="135">
        <v>4</v>
      </c>
      <c r="C7" s="136"/>
      <c r="D7" s="144"/>
      <c r="E7" s="145" t="s">
        <v>195</v>
      </c>
      <c r="F7" s="142">
        <v>29</v>
      </c>
      <c r="G7" s="63">
        <f>SUM(G4:G6)</f>
        <v>82807391.92999999</v>
      </c>
      <c r="H7" s="76">
        <f>SUM(H4:H6)</f>
        <v>926962799.11</v>
      </c>
    </row>
    <row r="8" spans="1:8" ht="30" customHeight="1">
      <c r="A8" s="140" t="s">
        <v>196</v>
      </c>
      <c r="B8" s="135">
        <v>5</v>
      </c>
      <c r="C8" s="63">
        <v>122663727.8</v>
      </c>
      <c r="D8" s="62">
        <v>137820175.44</v>
      </c>
      <c r="E8" s="145" t="s">
        <v>197</v>
      </c>
      <c r="F8" s="139">
        <v>30</v>
      </c>
      <c r="G8" s="63">
        <f>C28-G7</f>
        <v>182458073.13</v>
      </c>
      <c r="H8" s="63">
        <f>D28-H7</f>
        <v>-765679698.22</v>
      </c>
    </row>
    <row r="9" spans="1:8" ht="30" customHeight="1">
      <c r="A9" s="140" t="s">
        <v>198</v>
      </c>
      <c r="B9" s="135">
        <v>6</v>
      </c>
      <c r="C9" s="63"/>
      <c r="D9" s="62"/>
      <c r="E9" s="146" t="s">
        <v>199</v>
      </c>
      <c r="F9" s="135">
        <v>31</v>
      </c>
      <c r="G9" s="63"/>
      <c r="H9" s="82"/>
    </row>
    <row r="10" spans="1:8" ht="30" customHeight="1">
      <c r="A10" s="140" t="s">
        <v>200</v>
      </c>
      <c r="B10" s="135">
        <v>7</v>
      </c>
      <c r="C10" s="63">
        <v>2219172.87</v>
      </c>
      <c r="D10" s="64">
        <f>-5375501.66+41618167.16</f>
        <v>36242665.5</v>
      </c>
      <c r="E10" s="143" t="s">
        <v>201</v>
      </c>
      <c r="F10" s="139">
        <v>32</v>
      </c>
      <c r="G10" s="63"/>
      <c r="H10" s="82"/>
    </row>
    <row r="11" spans="1:8" ht="30" customHeight="1">
      <c r="A11" s="147" t="s">
        <v>202</v>
      </c>
      <c r="B11" s="135">
        <v>8</v>
      </c>
      <c r="C11" s="63">
        <f>SUM(C5:C10)</f>
        <v>341099345</v>
      </c>
      <c r="D11" s="62">
        <f>SUM(D5:D10)</f>
        <v>905426482.5699999</v>
      </c>
      <c r="E11" s="143" t="s">
        <v>203</v>
      </c>
      <c r="F11" s="135">
        <v>33</v>
      </c>
      <c r="G11" s="63"/>
      <c r="H11" s="82"/>
    </row>
    <row r="12" spans="1:8" ht="30" customHeight="1">
      <c r="A12" s="140" t="s">
        <v>204</v>
      </c>
      <c r="B12" s="135">
        <v>9</v>
      </c>
      <c r="C12" s="63">
        <v>240513550.59</v>
      </c>
      <c r="D12" s="63">
        <v>260569840.86</v>
      </c>
      <c r="E12" s="143" t="s">
        <v>205</v>
      </c>
      <c r="F12" s="139">
        <v>34</v>
      </c>
      <c r="G12" s="63"/>
      <c r="H12" s="82"/>
    </row>
    <row r="13" spans="1:8" ht="30" customHeight="1">
      <c r="A13" s="140" t="s">
        <v>206</v>
      </c>
      <c r="B13" s="135">
        <v>10</v>
      </c>
      <c r="C13" s="63">
        <v>209700071.34</v>
      </c>
      <c r="D13" s="63">
        <v>-300087348.39</v>
      </c>
      <c r="E13" s="143" t="s">
        <v>207</v>
      </c>
      <c r="F13" s="135">
        <v>35</v>
      </c>
      <c r="G13" s="63"/>
      <c r="H13" s="76"/>
    </row>
    <row r="14" spans="1:8" ht="30" customHeight="1">
      <c r="A14" s="140" t="s">
        <v>208</v>
      </c>
      <c r="B14" s="135">
        <v>11</v>
      </c>
      <c r="C14" s="63"/>
      <c r="D14" s="63"/>
      <c r="E14" s="143" t="s">
        <v>209</v>
      </c>
      <c r="F14" s="139">
        <v>36</v>
      </c>
      <c r="G14" s="63">
        <v>-204977009.28</v>
      </c>
      <c r="H14" s="63"/>
    </row>
    <row r="15" spans="1:8" ht="30" customHeight="1">
      <c r="A15" s="140" t="s">
        <v>210</v>
      </c>
      <c r="B15" s="135">
        <v>12</v>
      </c>
      <c r="C15" s="63"/>
      <c r="D15" s="63"/>
      <c r="E15" s="145" t="s">
        <v>211</v>
      </c>
      <c r="F15" s="135">
        <v>37</v>
      </c>
      <c r="G15" s="63">
        <f>SUM(G10:G14)</f>
        <v>-204977009.28</v>
      </c>
      <c r="H15" s="116">
        <f>SUM(H10:H14)</f>
        <v>0</v>
      </c>
    </row>
    <row r="16" spans="1:8" ht="30" customHeight="1">
      <c r="A16" s="140" t="s">
        <v>212</v>
      </c>
      <c r="B16" s="135">
        <v>13</v>
      </c>
      <c r="C16" s="63"/>
      <c r="D16" s="63"/>
      <c r="E16" s="143" t="s">
        <v>213</v>
      </c>
      <c r="F16" s="135">
        <v>32</v>
      </c>
      <c r="G16" s="63"/>
      <c r="H16" s="63">
        <v>43365.84</v>
      </c>
    </row>
    <row r="17" spans="1:8" ht="30" customHeight="1">
      <c r="A17" s="140" t="s">
        <v>214</v>
      </c>
      <c r="B17" s="135">
        <v>14</v>
      </c>
      <c r="C17" s="63">
        <v>33290098.1</v>
      </c>
      <c r="D17" s="63">
        <v>33385003.34</v>
      </c>
      <c r="E17" s="143" t="s">
        <v>215</v>
      </c>
      <c r="F17" s="135">
        <v>33</v>
      </c>
      <c r="G17" s="63">
        <v>8166750.61</v>
      </c>
      <c r="H17" s="76">
        <v>8169268.31</v>
      </c>
    </row>
    <row r="18" spans="1:8" ht="30" customHeight="1">
      <c r="A18" s="140" t="s">
        <v>216</v>
      </c>
      <c r="B18" s="135">
        <v>15</v>
      </c>
      <c r="C18" s="63">
        <v>24317143.66</v>
      </c>
      <c r="D18" s="63">
        <v>33709144.92</v>
      </c>
      <c r="E18" s="143" t="s">
        <v>217</v>
      </c>
      <c r="F18" s="135">
        <v>34</v>
      </c>
      <c r="G18" s="63"/>
      <c r="H18" s="82"/>
    </row>
    <row r="19" spans="1:8" ht="30" customHeight="1">
      <c r="A19" s="140" t="s">
        <v>218</v>
      </c>
      <c r="B19" s="135">
        <v>16</v>
      </c>
      <c r="C19" s="71">
        <v>4972858.67</v>
      </c>
      <c r="D19" s="71">
        <v>4610944.04</v>
      </c>
      <c r="E19" s="143" t="s">
        <v>219</v>
      </c>
      <c r="F19" s="135">
        <v>35</v>
      </c>
      <c r="G19" s="63">
        <v>-203460328.4</v>
      </c>
      <c r="H19" s="76">
        <v>15208.2</v>
      </c>
    </row>
    <row r="20" spans="1:8" ht="30" customHeight="1">
      <c r="A20" s="140" t="s">
        <v>220</v>
      </c>
      <c r="B20" s="135">
        <v>17</v>
      </c>
      <c r="C20" s="72">
        <v>12303778.08</v>
      </c>
      <c r="D20" s="73">
        <v>11184034.39</v>
      </c>
      <c r="E20" s="145" t="s">
        <v>221</v>
      </c>
      <c r="F20" s="135">
        <v>36</v>
      </c>
      <c r="G20" s="63">
        <f>SUM(G17:G19)</f>
        <v>-195293577.79</v>
      </c>
      <c r="H20" s="76">
        <f>SUM(H16:H19)</f>
        <v>8227842.35</v>
      </c>
    </row>
    <row r="21" spans="1:8" ht="30" customHeight="1">
      <c r="A21" s="147" t="s">
        <v>222</v>
      </c>
      <c r="B21" s="135">
        <v>18</v>
      </c>
      <c r="C21" s="72">
        <f>SUM(C12:C20)</f>
        <v>525097500.44000006</v>
      </c>
      <c r="D21" s="148">
        <f>SUM(D12:D20)</f>
        <v>43371619.160000026</v>
      </c>
      <c r="E21" s="145" t="s">
        <v>223</v>
      </c>
      <c r="F21" s="135">
        <v>37</v>
      </c>
      <c r="G21" s="63">
        <f>G15-G20</f>
        <v>-9683431.49000001</v>
      </c>
      <c r="H21" s="76">
        <f>H15-H20</f>
        <v>-8227842.35</v>
      </c>
    </row>
    <row r="22" spans="1:8" ht="30" customHeight="1">
      <c r="A22" s="147" t="s">
        <v>224</v>
      </c>
      <c r="B22" s="135">
        <v>19</v>
      </c>
      <c r="C22" s="77">
        <f>C11-C21</f>
        <v>-183998155.44000006</v>
      </c>
      <c r="D22" s="77">
        <f>D11-D21</f>
        <v>862054863.4099998</v>
      </c>
      <c r="E22" s="146" t="s">
        <v>225</v>
      </c>
      <c r="F22" s="135">
        <v>38</v>
      </c>
      <c r="G22" s="63"/>
      <c r="H22" s="82"/>
    </row>
    <row r="23" spans="1:8" ht="30" customHeight="1">
      <c r="A23" s="134" t="s">
        <v>226</v>
      </c>
      <c r="B23" s="135">
        <v>20</v>
      </c>
      <c r="C23" s="136"/>
      <c r="D23" s="136"/>
      <c r="E23" s="146" t="s">
        <v>227</v>
      </c>
      <c r="F23" s="135">
        <v>39</v>
      </c>
      <c r="G23" s="63">
        <f>C22+G8+G21</f>
        <v>-11223513.800000072</v>
      </c>
      <c r="H23" s="63">
        <f>D22+H8+H21</f>
        <v>88147322.83999982</v>
      </c>
    </row>
    <row r="24" spans="1:8" ht="30" customHeight="1">
      <c r="A24" s="140" t="s">
        <v>228</v>
      </c>
      <c r="B24" s="135">
        <v>21</v>
      </c>
      <c r="C24" s="63">
        <v>251316326.29</v>
      </c>
      <c r="D24" s="63">
        <v>141384027.05</v>
      </c>
      <c r="E24" s="143" t="s">
        <v>229</v>
      </c>
      <c r="F24" s="135">
        <v>40</v>
      </c>
      <c r="G24" s="63">
        <v>58435703.26</v>
      </c>
      <c r="H24" s="76">
        <f>G25</f>
        <v>47212189.45999993</v>
      </c>
    </row>
    <row r="25" spans="1:8" ht="30" customHeight="1">
      <c r="A25" s="140" t="s">
        <v>230</v>
      </c>
      <c r="B25" s="135">
        <v>22</v>
      </c>
      <c r="C25" s="63">
        <v>7871154.34</v>
      </c>
      <c r="D25" s="63">
        <v>15839069.34</v>
      </c>
      <c r="E25" s="146" t="s">
        <v>231</v>
      </c>
      <c r="F25" s="135">
        <v>41</v>
      </c>
      <c r="G25" s="63">
        <f>G23+G24</f>
        <v>47212189.45999993</v>
      </c>
      <c r="H25" s="63">
        <f>H23+H24</f>
        <v>135359512.29999974</v>
      </c>
    </row>
    <row r="26" spans="1:8" ht="30" customHeight="1">
      <c r="A26" s="140" t="s">
        <v>232</v>
      </c>
      <c r="B26" s="135">
        <v>23</v>
      </c>
      <c r="C26" s="63"/>
      <c r="D26" s="62"/>
      <c r="E26" s="146"/>
      <c r="F26" s="135"/>
      <c r="G26" s="63"/>
      <c r="H26" s="76"/>
    </row>
    <row r="27" spans="1:8" ht="30" customHeight="1">
      <c r="A27" s="140" t="s">
        <v>233</v>
      </c>
      <c r="B27" s="135">
        <v>24</v>
      </c>
      <c r="C27" s="63">
        <v>6077984.43</v>
      </c>
      <c r="D27" s="62">
        <v>4060004.5</v>
      </c>
      <c r="E27" s="143"/>
      <c r="F27" s="135"/>
      <c r="G27" s="63"/>
      <c r="H27" s="76"/>
    </row>
    <row r="28" spans="1:8" ht="30" customHeight="1">
      <c r="A28" s="149" t="s">
        <v>234</v>
      </c>
      <c r="B28" s="150">
        <v>25</v>
      </c>
      <c r="C28" s="151">
        <f>SUM(C24:C27)</f>
        <v>265265465.06</v>
      </c>
      <c r="D28" s="151">
        <f>SUM(D24:D27)</f>
        <v>161283100.89000002</v>
      </c>
      <c r="E28" s="152"/>
      <c r="F28" s="150"/>
      <c r="G28" s="151"/>
      <c r="H28" s="153"/>
    </row>
    <row r="29" spans="1:8" s="126" customFormat="1" ht="30.75" customHeight="1">
      <c r="A29" s="154" t="s">
        <v>235</v>
      </c>
      <c r="B29" s="154"/>
      <c r="C29" s="154" t="s">
        <v>236</v>
      </c>
      <c r="D29" s="155" t="s">
        <v>237</v>
      </c>
      <c r="E29" s="156" t="s">
        <v>238</v>
      </c>
      <c r="F29" s="154"/>
      <c r="G29" s="155" t="s">
        <v>239</v>
      </c>
      <c r="H29" s="154" t="s">
        <v>240</v>
      </c>
    </row>
  </sheetData>
  <sheetProtection/>
  <mergeCells count="1">
    <mergeCell ref="A1:H1"/>
  </mergeCells>
  <printOptions horizontalCentered="1"/>
  <pageMargins left="0.75" right="0.75" top="0.39" bottom="0.39" header="0.51" footer="0.51"/>
  <pageSetup horizontalDpi="600" verticalDpi="600" orientation="landscape" paperSize="8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V49"/>
  <sheetViews>
    <sheetView view="pageBreakPreview" zoomScaleSheetLayoutView="100" workbookViewId="0" topLeftCell="A1">
      <pane xSplit="1" ySplit="6" topLeftCell="B7" activePane="bottomRight" state="frozen"/>
      <selection pane="bottomRight" activeCell="I13" sqref="I13"/>
    </sheetView>
  </sheetViews>
  <sheetFormatPr defaultColWidth="12.00390625" defaultRowHeight="14.25"/>
  <cols>
    <col min="1" max="1" width="32.00390625" style="104" customWidth="1"/>
    <col min="2" max="2" width="5.375" style="104" customWidth="1"/>
    <col min="3" max="3" width="15.50390625" style="104" customWidth="1"/>
    <col min="4" max="4" width="13.00390625" style="104" customWidth="1"/>
    <col min="5" max="5" width="9.75390625" style="104" customWidth="1"/>
    <col min="6" max="6" width="13.50390625" style="104" customWidth="1"/>
    <col min="7" max="7" width="14.25390625" style="104" customWidth="1"/>
    <col min="8" max="8" width="14.00390625" style="104" customWidth="1"/>
    <col min="9" max="9" width="14.25390625" style="104" customWidth="1"/>
    <col min="10" max="10" width="9.00390625" style="104" customWidth="1"/>
    <col min="11" max="11" width="15.375" style="104" customWidth="1"/>
    <col min="12" max="12" width="10.125" style="104" customWidth="1"/>
    <col min="13" max="13" width="16.00390625" style="104" customWidth="1"/>
    <col min="14" max="245" width="12.00390625" style="104" customWidth="1"/>
    <col min="246" max="16384" width="12.00390625" style="105" customWidth="1"/>
  </cols>
  <sheetData>
    <row r="1" spans="1:256" s="101" customFormat="1" ht="24" customHeight="1">
      <c r="A1" s="106" t="s">
        <v>241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2" spans="1:13" ht="13.5" customHeight="1">
      <c r="A2" s="107"/>
      <c r="B2" s="107"/>
      <c r="C2" s="107" t="s">
        <v>242</v>
      </c>
      <c r="D2" s="107" t="s">
        <v>242</v>
      </c>
      <c r="E2" s="107" t="s">
        <v>242</v>
      </c>
      <c r="F2" s="107"/>
      <c r="G2" s="107" t="s">
        <v>242</v>
      </c>
      <c r="H2" s="107" t="s">
        <v>242</v>
      </c>
      <c r="I2" s="107" t="s">
        <v>242</v>
      </c>
      <c r="J2" s="107"/>
      <c r="K2" s="107" t="s">
        <v>242</v>
      </c>
      <c r="L2" s="107" t="s">
        <v>242</v>
      </c>
      <c r="M2" s="123" t="s">
        <v>243</v>
      </c>
    </row>
    <row r="3" spans="1:13" ht="15.75" customHeight="1">
      <c r="A3" s="108" t="s">
        <v>66</v>
      </c>
      <c r="B3" s="108"/>
      <c r="C3" s="108"/>
      <c r="D3" s="109" t="s">
        <v>244</v>
      </c>
      <c r="E3" s="109" t="e">
        <f>'[38]已审计利润表'!M3</f>
        <v>#REF!</v>
      </c>
      <c r="F3" s="109"/>
      <c r="G3" s="109" t="e">
        <f>'[38]已审计利润表'!N3</f>
        <v>#REF!</v>
      </c>
      <c r="H3" s="109" t="e">
        <f>'[38]已审计利润表'!O3</f>
        <v>#REF!</v>
      </c>
      <c r="I3" s="107" t="s">
        <v>242</v>
      </c>
      <c r="J3" s="107"/>
      <c r="K3" s="107" t="s">
        <v>242</v>
      </c>
      <c r="L3" s="107" t="s">
        <v>242</v>
      </c>
      <c r="M3" s="123" t="s">
        <v>184</v>
      </c>
    </row>
    <row r="4" spans="1:13" ht="15.75" customHeight="1">
      <c r="A4" s="110" t="s">
        <v>245</v>
      </c>
      <c r="B4" s="110" t="s">
        <v>246</v>
      </c>
      <c r="C4" s="111" t="s">
        <v>247</v>
      </c>
      <c r="D4" s="111" t="s">
        <v>248</v>
      </c>
      <c r="E4" s="111" t="s">
        <v>248</v>
      </c>
      <c r="F4" s="111"/>
      <c r="G4" s="111" t="s">
        <v>248</v>
      </c>
      <c r="H4" s="111" t="s">
        <v>248</v>
      </c>
      <c r="I4" s="111" t="s">
        <v>248</v>
      </c>
      <c r="J4" s="111"/>
      <c r="K4" s="111" t="s">
        <v>248</v>
      </c>
      <c r="L4" s="111" t="s">
        <v>248</v>
      </c>
      <c r="M4" s="111" t="s">
        <v>248</v>
      </c>
    </row>
    <row r="5" spans="1:13" ht="20.25" customHeight="1">
      <c r="A5" s="110" t="s">
        <v>245</v>
      </c>
      <c r="B5" s="110" t="s">
        <v>246</v>
      </c>
      <c r="C5" s="110" t="s">
        <v>249</v>
      </c>
      <c r="D5" s="110" t="s">
        <v>249</v>
      </c>
      <c r="E5" s="110" t="s">
        <v>249</v>
      </c>
      <c r="F5" s="110"/>
      <c r="G5" s="110" t="s">
        <v>249</v>
      </c>
      <c r="H5" s="110" t="s">
        <v>249</v>
      </c>
      <c r="I5" s="110" t="s">
        <v>249</v>
      </c>
      <c r="J5" s="110"/>
      <c r="K5" s="110" t="s">
        <v>249</v>
      </c>
      <c r="L5" s="113" t="s">
        <v>58</v>
      </c>
      <c r="M5" s="113" t="s">
        <v>59</v>
      </c>
    </row>
    <row r="6" spans="1:13" ht="15.75" customHeight="1">
      <c r="A6" s="110" t="s">
        <v>245</v>
      </c>
      <c r="B6" s="112" t="s">
        <v>246</v>
      </c>
      <c r="C6" s="113" t="s">
        <v>250</v>
      </c>
      <c r="D6" s="113" t="s">
        <v>51</v>
      </c>
      <c r="E6" s="113" t="s">
        <v>251</v>
      </c>
      <c r="F6" s="113" t="s">
        <v>53</v>
      </c>
      <c r="G6" s="113" t="s">
        <v>54</v>
      </c>
      <c r="H6" s="113" t="s">
        <v>55</v>
      </c>
      <c r="I6" s="113" t="s">
        <v>56</v>
      </c>
      <c r="J6" s="110" t="s">
        <v>252</v>
      </c>
      <c r="K6" s="110" t="s">
        <v>253</v>
      </c>
      <c r="L6" s="113" t="s">
        <v>58</v>
      </c>
      <c r="M6" s="113" t="s">
        <v>59</v>
      </c>
    </row>
    <row r="7" spans="1:256" s="103" customFormat="1" ht="19.5" customHeight="1">
      <c r="A7" s="114" t="s">
        <v>254</v>
      </c>
      <c r="B7" s="110" t="s">
        <v>72</v>
      </c>
      <c r="C7" s="117">
        <v>116608305</v>
      </c>
      <c r="D7" s="117">
        <v>2100000</v>
      </c>
      <c r="E7" s="117"/>
      <c r="F7" s="116">
        <v>9850706.03</v>
      </c>
      <c r="G7" s="117">
        <v>11034751.83</v>
      </c>
      <c r="H7" s="117">
        <v>45170355.629999995</v>
      </c>
      <c r="I7" s="117">
        <v>16038706.310000002</v>
      </c>
      <c r="J7" s="117"/>
      <c r="K7" s="116">
        <f aca="true" t="shared" si="0" ref="K7:K10">SUM(C7:J7)</f>
        <v>200802824.8</v>
      </c>
      <c r="L7" s="117"/>
      <c r="M7" s="116">
        <f aca="true" t="shared" si="1" ref="M7:M10">K7+L7</f>
        <v>200802824.8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13" s="103" customFormat="1" ht="19.5" customHeight="1">
      <c r="A8" s="114" t="s">
        <v>255</v>
      </c>
      <c r="B8" s="110" t="s">
        <v>76</v>
      </c>
      <c r="C8" s="117"/>
      <c r="D8" s="117"/>
      <c r="E8" s="117"/>
      <c r="F8" s="117"/>
      <c r="G8" s="117"/>
      <c r="H8" s="117"/>
      <c r="I8" s="117"/>
      <c r="J8" s="117"/>
      <c r="K8" s="116">
        <f t="shared" si="0"/>
        <v>0</v>
      </c>
      <c r="L8" s="117"/>
      <c r="M8" s="116">
        <f t="shared" si="1"/>
        <v>0</v>
      </c>
    </row>
    <row r="9" spans="1:13" s="103" customFormat="1" ht="19.5" customHeight="1">
      <c r="A9" s="114" t="s">
        <v>256</v>
      </c>
      <c r="B9" s="110" t="s">
        <v>80</v>
      </c>
      <c r="C9" s="117"/>
      <c r="D9" s="117"/>
      <c r="E9" s="117"/>
      <c r="F9" s="117"/>
      <c r="G9" s="117"/>
      <c r="H9" s="117"/>
      <c r="I9" s="117"/>
      <c r="J9" s="117"/>
      <c r="K9" s="116">
        <f t="shared" si="0"/>
        <v>0</v>
      </c>
      <c r="L9" s="117"/>
      <c r="M9" s="116">
        <f t="shared" si="1"/>
        <v>0</v>
      </c>
    </row>
    <row r="10" spans="1:13" s="103" customFormat="1" ht="19.5" customHeight="1">
      <c r="A10" s="114" t="s">
        <v>257</v>
      </c>
      <c r="B10" s="110" t="s">
        <v>84</v>
      </c>
      <c r="C10" s="117"/>
      <c r="D10" s="117"/>
      <c r="E10" s="117"/>
      <c r="F10" s="117"/>
      <c r="G10" s="117"/>
      <c r="H10" s="117"/>
      <c r="I10" s="117"/>
      <c r="J10" s="117"/>
      <c r="K10" s="116">
        <f t="shared" si="0"/>
        <v>0</v>
      </c>
      <c r="L10" s="117"/>
      <c r="M10" s="116">
        <f t="shared" si="1"/>
        <v>0</v>
      </c>
    </row>
    <row r="11" spans="1:13" s="103" customFormat="1" ht="19.5" customHeight="1">
      <c r="A11" s="114" t="s">
        <v>258</v>
      </c>
      <c r="B11" s="110" t="s">
        <v>88</v>
      </c>
      <c r="C11" s="116">
        <f aca="true" t="shared" si="2" ref="C11:M11">C7+C8+C9+C10</f>
        <v>116608305</v>
      </c>
      <c r="D11" s="117">
        <f t="shared" si="2"/>
        <v>2100000</v>
      </c>
      <c r="E11" s="119">
        <f t="shared" si="2"/>
        <v>0</v>
      </c>
      <c r="F11" s="116">
        <f t="shared" si="2"/>
        <v>9850706.03</v>
      </c>
      <c r="G11" s="117">
        <f t="shared" si="2"/>
        <v>11034751.83</v>
      </c>
      <c r="H11" s="117">
        <f t="shared" si="2"/>
        <v>45170355.629999995</v>
      </c>
      <c r="I11" s="116">
        <f t="shared" si="2"/>
        <v>16038706.310000002</v>
      </c>
      <c r="J11" s="116">
        <f t="shared" si="2"/>
        <v>0</v>
      </c>
      <c r="K11" s="116">
        <f t="shared" si="2"/>
        <v>200802824.8</v>
      </c>
      <c r="L11" s="116">
        <f t="shared" si="2"/>
        <v>0</v>
      </c>
      <c r="M11" s="116">
        <f t="shared" si="2"/>
        <v>200802824.8</v>
      </c>
    </row>
    <row r="12" spans="1:13" s="103" customFormat="1" ht="19.5" customHeight="1">
      <c r="A12" s="114" t="s">
        <v>259</v>
      </c>
      <c r="B12" s="110" t="s">
        <v>92</v>
      </c>
      <c r="C12" s="116">
        <f aca="true" t="shared" si="3" ref="C12:M12">C13+C14+C19+C22+C27+C33</f>
        <v>0</v>
      </c>
      <c r="D12" s="116">
        <f t="shared" si="3"/>
        <v>0</v>
      </c>
      <c r="E12" s="116">
        <f t="shared" si="3"/>
        <v>0</v>
      </c>
      <c r="F12" s="116">
        <f t="shared" si="3"/>
        <v>-6833997.620000003</v>
      </c>
      <c r="G12" s="119">
        <f t="shared" si="3"/>
        <v>2216073.58</v>
      </c>
      <c r="H12" s="116">
        <f t="shared" si="3"/>
        <v>2578780.6900000004</v>
      </c>
      <c r="I12" s="116">
        <f t="shared" si="3"/>
        <v>3498249.1500000004</v>
      </c>
      <c r="J12" s="116">
        <f t="shared" si="3"/>
        <v>0</v>
      </c>
      <c r="K12" s="116">
        <f t="shared" si="3"/>
        <v>1459105.799999997</v>
      </c>
      <c r="L12" s="116">
        <f t="shared" si="3"/>
        <v>0</v>
      </c>
      <c r="M12" s="116">
        <f t="shared" si="3"/>
        <v>6311588.34</v>
      </c>
    </row>
    <row r="13" spans="1:13" s="103" customFormat="1" ht="19.5" customHeight="1">
      <c r="A13" s="114" t="s">
        <v>260</v>
      </c>
      <c r="B13" s="110" t="s">
        <v>96</v>
      </c>
      <c r="C13" s="117"/>
      <c r="D13" s="116"/>
      <c r="E13" s="116"/>
      <c r="F13" s="116">
        <v>462464.34999999986</v>
      </c>
      <c r="G13" s="117"/>
      <c r="H13" s="117"/>
      <c r="I13" s="116">
        <v>14011705.34</v>
      </c>
      <c r="J13" s="117"/>
      <c r="K13" s="116">
        <f>SUM(C13:J13)</f>
        <v>14474169.69</v>
      </c>
      <c r="L13" s="117"/>
      <c r="M13" s="116">
        <f aca="true" t="shared" si="4" ref="M13:M18">K13+L13</f>
        <v>14474169.69</v>
      </c>
    </row>
    <row r="14" spans="1:13" s="103" customFormat="1" ht="19.5" customHeight="1">
      <c r="A14" s="114" t="s">
        <v>261</v>
      </c>
      <c r="B14" s="110" t="s">
        <v>100</v>
      </c>
      <c r="C14" s="116">
        <f>C15</f>
        <v>0</v>
      </c>
      <c r="D14" s="116">
        <f aca="true" t="shared" si="5" ref="D14:I14">D15+D17+D18</f>
        <v>0</v>
      </c>
      <c r="E14" s="116"/>
      <c r="F14" s="116"/>
      <c r="G14" s="116">
        <f t="shared" si="5"/>
        <v>0</v>
      </c>
      <c r="H14" s="116">
        <f t="shared" si="5"/>
        <v>0</v>
      </c>
      <c r="I14" s="116">
        <f t="shared" si="5"/>
        <v>0</v>
      </c>
      <c r="J14" s="116"/>
      <c r="K14" s="116">
        <f aca="true" t="shared" si="6" ref="K14:M14">K15+K17+K18</f>
        <v>0</v>
      </c>
      <c r="L14" s="116">
        <f t="shared" si="6"/>
        <v>0</v>
      </c>
      <c r="M14" s="116">
        <f t="shared" si="6"/>
        <v>0</v>
      </c>
    </row>
    <row r="15" spans="1:13" s="103" customFormat="1" ht="19.5" customHeight="1">
      <c r="A15" s="114" t="s">
        <v>262</v>
      </c>
      <c r="B15" s="110" t="s">
        <v>104</v>
      </c>
      <c r="C15" s="117"/>
      <c r="D15" s="116"/>
      <c r="E15" s="116"/>
      <c r="F15" s="116"/>
      <c r="G15" s="116"/>
      <c r="H15" s="116"/>
      <c r="I15" s="117"/>
      <c r="J15" s="117"/>
      <c r="K15" s="116">
        <f>SUM(C15:J15)</f>
        <v>0</v>
      </c>
      <c r="L15" s="117"/>
      <c r="M15" s="116">
        <f t="shared" si="4"/>
        <v>0</v>
      </c>
    </row>
    <row r="16" spans="1:13" s="103" customFormat="1" ht="19.5" customHeight="1">
      <c r="A16" s="114" t="s">
        <v>263</v>
      </c>
      <c r="B16" s="110" t="s">
        <v>108</v>
      </c>
      <c r="C16" s="117"/>
      <c r="D16" s="116"/>
      <c r="E16" s="116"/>
      <c r="F16" s="116"/>
      <c r="G16" s="116"/>
      <c r="H16" s="116"/>
      <c r="I16" s="117"/>
      <c r="J16" s="117"/>
      <c r="K16" s="116">
        <f>SUM(C16:J16)</f>
        <v>0</v>
      </c>
      <c r="L16" s="117"/>
      <c r="M16" s="116">
        <f t="shared" si="4"/>
        <v>0</v>
      </c>
    </row>
    <row r="17" spans="1:13" s="103" customFormat="1" ht="19.5" customHeight="1">
      <c r="A17" s="114" t="s">
        <v>264</v>
      </c>
      <c r="B17" s="110" t="s">
        <v>112</v>
      </c>
      <c r="C17" s="117"/>
      <c r="D17" s="116"/>
      <c r="E17" s="116"/>
      <c r="F17" s="116"/>
      <c r="G17" s="116"/>
      <c r="H17" s="116"/>
      <c r="I17" s="117"/>
      <c r="J17" s="117"/>
      <c r="K17" s="116">
        <f>SUM(C17:J17)</f>
        <v>0</v>
      </c>
      <c r="L17" s="117"/>
      <c r="M17" s="116">
        <f t="shared" si="4"/>
        <v>0</v>
      </c>
    </row>
    <row r="18" spans="1:13" s="103" customFormat="1" ht="19.5" customHeight="1">
      <c r="A18" s="114" t="s">
        <v>265</v>
      </c>
      <c r="B18" s="110" t="s">
        <v>116</v>
      </c>
      <c r="C18" s="117"/>
      <c r="D18" s="116"/>
      <c r="E18" s="116"/>
      <c r="F18" s="116"/>
      <c r="G18" s="116"/>
      <c r="H18" s="116"/>
      <c r="I18" s="117"/>
      <c r="J18" s="117"/>
      <c r="K18" s="116">
        <f>SUM(C18:J18)</f>
        <v>0</v>
      </c>
      <c r="L18" s="117"/>
      <c r="M18" s="116">
        <f t="shared" si="4"/>
        <v>0</v>
      </c>
    </row>
    <row r="19" spans="1:13" s="103" customFormat="1" ht="19.5" customHeight="1">
      <c r="A19" s="114" t="s">
        <v>266</v>
      </c>
      <c r="B19" s="110" t="s">
        <v>120</v>
      </c>
      <c r="C19" s="117"/>
      <c r="D19" s="116"/>
      <c r="E19" s="116"/>
      <c r="F19" s="116"/>
      <c r="G19" s="116">
        <f aca="true" t="shared" si="7" ref="G19:I19">G20+G21</f>
        <v>0</v>
      </c>
      <c r="H19" s="116">
        <f t="shared" si="7"/>
        <v>0</v>
      </c>
      <c r="I19" s="116">
        <f t="shared" si="7"/>
        <v>0</v>
      </c>
      <c r="J19" s="117"/>
      <c r="K19" s="116">
        <f>K20+K23</f>
        <v>0</v>
      </c>
      <c r="L19" s="116">
        <f>L23</f>
        <v>0</v>
      </c>
      <c r="M19" s="116">
        <f>M20+M21+M23+M24</f>
        <v>0</v>
      </c>
    </row>
    <row r="20" spans="1:13" s="103" customFormat="1" ht="19.5" customHeight="1">
      <c r="A20" s="114" t="s">
        <v>267</v>
      </c>
      <c r="B20" s="110" t="s">
        <v>124</v>
      </c>
      <c r="C20" s="117"/>
      <c r="D20" s="116"/>
      <c r="E20" s="116"/>
      <c r="F20" s="116"/>
      <c r="G20" s="117"/>
      <c r="H20" s="116"/>
      <c r="I20" s="117"/>
      <c r="J20" s="117"/>
      <c r="K20" s="116">
        <f aca="true" t="shared" si="8" ref="K20:K27">SUM(C20:J20)</f>
        <v>0</v>
      </c>
      <c r="L20" s="117"/>
      <c r="M20" s="116">
        <f>SUM(C20:L20)</f>
        <v>0</v>
      </c>
    </row>
    <row r="21" spans="1:13" s="103" customFormat="1" ht="19.5" customHeight="1">
      <c r="A21" s="114" t="s">
        <v>268</v>
      </c>
      <c r="B21" s="110" t="s">
        <v>128</v>
      </c>
      <c r="C21" s="117"/>
      <c r="D21" s="116"/>
      <c r="E21" s="116"/>
      <c r="F21" s="116"/>
      <c r="G21" s="116"/>
      <c r="H21" s="116"/>
      <c r="I21" s="117"/>
      <c r="J21" s="117"/>
      <c r="K21" s="116">
        <f t="shared" si="8"/>
        <v>0</v>
      </c>
      <c r="L21" s="117"/>
      <c r="M21" s="116"/>
    </row>
    <row r="22" spans="1:13" s="103" customFormat="1" ht="19.5" customHeight="1">
      <c r="A22" s="114" t="s">
        <v>269</v>
      </c>
      <c r="B22" s="110" t="s">
        <v>132</v>
      </c>
      <c r="C22" s="117"/>
      <c r="D22" s="116"/>
      <c r="E22" s="116"/>
      <c r="F22" s="116">
        <f aca="true" t="shared" si="9" ref="F22:I22">SUM(F23:F26)</f>
        <v>-7296461.9700000025</v>
      </c>
      <c r="G22" s="117">
        <f t="shared" si="9"/>
        <v>2216073.58</v>
      </c>
      <c r="H22" s="117">
        <f t="shared" si="9"/>
        <v>2578780.6900000004</v>
      </c>
      <c r="I22" s="117">
        <f t="shared" si="9"/>
        <v>-10513456.19</v>
      </c>
      <c r="J22" s="117"/>
      <c r="K22" s="116">
        <f>K23+K25+K26</f>
        <v>-13015063.890000002</v>
      </c>
      <c r="L22" s="116">
        <f>L25</f>
        <v>0</v>
      </c>
      <c r="M22" s="116">
        <f>M23+M24+M25+M26</f>
        <v>-8162581.35</v>
      </c>
    </row>
    <row r="23" spans="1:13" s="103" customFormat="1" ht="19.5" customHeight="1">
      <c r="A23" s="114" t="s">
        <v>270</v>
      </c>
      <c r="B23" s="110" t="s">
        <v>136</v>
      </c>
      <c r="C23" s="117"/>
      <c r="D23" s="116"/>
      <c r="E23" s="116"/>
      <c r="F23" s="116"/>
      <c r="G23" s="117">
        <v>2216073.58</v>
      </c>
      <c r="H23" s="116"/>
      <c r="I23" s="117">
        <f>-G23</f>
        <v>-2216073.58</v>
      </c>
      <c r="J23" s="117"/>
      <c r="K23" s="116">
        <f t="shared" si="8"/>
        <v>0</v>
      </c>
      <c r="L23" s="117"/>
      <c r="M23" s="116">
        <f>SUM(C23:L23)</f>
        <v>0</v>
      </c>
    </row>
    <row r="24" spans="1:13" s="103" customFormat="1" ht="19.5" customHeight="1">
      <c r="A24" s="114" t="s">
        <v>271</v>
      </c>
      <c r="B24" s="110" t="s">
        <v>140</v>
      </c>
      <c r="C24" s="117"/>
      <c r="D24" s="116"/>
      <c r="E24" s="116"/>
      <c r="F24" s="116"/>
      <c r="G24" s="116"/>
      <c r="H24" s="117">
        <v>149860.76</v>
      </c>
      <c r="I24" s="116">
        <f>-H24</f>
        <v>-149860.76</v>
      </c>
      <c r="J24" s="117"/>
      <c r="K24" s="116">
        <f t="shared" si="8"/>
        <v>0</v>
      </c>
      <c r="L24" s="117"/>
      <c r="M24" s="116"/>
    </row>
    <row r="25" spans="1:13" s="103" customFormat="1" ht="19.5" customHeight="1">
      <c r="A25" s="114" t="s">
        <v>272</v>
      </c>
      <c r="B25" s="110" t="s">
        <v>144</v>
      </c>
      <c r="C25" s="117"/>
      <c r="D25" s="116"/>
      <c r="E25" s="116"/>
      <c r="F25" s="116"/>
      <c r="G25" s="116"/>
      <c r="H25" s="116"/>
      <c r="I25" s="117">
        <v>-8162581.35</v>
      </c>
      <c r="J25" s="117"/>
      <c r="K25" s="116">
        <f t="shared" si="8"/>
        <v>-8162581.35</v>
      </c>
      <c r="L25" s="117"/>
      <c r="M25" s="116">
        <f>K25+L25</f>
        <v>-8162581.35</v>
      </c>
    </row>
    <row r="26" spans="1:13" s="103" customFormat="1" ht="19.5" customHeight="1">
      <c r="A26" s="114" t="s">
        <v>273</v>
      </c>
      <c r="B26" s="110" t="s">
        <v>148</v>
      </c>
      <c r="C26" s="117"/>
      <c r="D26" s="116"/>
      <c r="E26" s="116"/>
      <c r="F26" s="116">
        <v>-7296461.9700000025</v>
      </c>
      <c r="G26" s="116"/>
      <c r="H26" s="117">
        <v>2428919.93</v>
      </c>
      <c r="I26" s="117">
        <v>15059.5</v>
      </c>
      <c r="J26" s="117"/>
      <c r="K26" s="116">
        <f t="shared" si="8"/>
        <v>-4852482.540000003</v>
      </c>
      <c r="L26" s="117"/>
      <c r="M26" s="117"/>
    </row>
    <row r="27" spans="1:13" s="103" customFormat="1" ht="19.5" customHeight="1">
      <c r="A27" s="114" t="s">
        <v>274</v>
      </c>
      <c r="B27" s="110" t="s">
        <v>152</v>
      </c>
      <c r="C27" s="119">
        <f>C31</f>
        <v>0</v>
      </c>
      <c r="D27" s="116"/>
      <c r="E27" s="116"/>
      <c r="F27" s="116"/>
      <c r="G27" s="116"/>
      <c r="H27" s="116"/>
      <c r="I27" s="117"/>
      <c r="J27" s="117"/>
      <c r="K27" s="119">
        <f t="shared" si="8"/>
        <v>0</v>
      </c>
      <c r="L27" s="117"/>
      <c r="M27" s="119">
        <f>K27+L27</f>
        <v>0</v>
      </c>
    </row>
    <row r="28" spans="1:13" s="103" customFormat="1" ht="19.5" customHeight="1">
      <c r="A28" s="114" t="s">
        <v>275</v>
      </c>
      <c r="B28" s="110" t="s">
        <v>156</v>
      </c>
      <c r="C28" s="117"/>
      <c r="D28" s="116"/>
      <c r="E28" s="116"/>
      <c r="F28" s="116"/>
      <c r="G28" s="116"/>
      <c r="H28" s="116"/>
      <c r="I28" s="117"/>
      <c r="J28" s="117"/>
      <c r="K28" s="117"/>
      <c r="L28" s="117"/>
      <c r="M28" s="117"/>
    </row>
    <row r="29" spans="1:13" ht="19.5" customHeight="1">
      <c r="A29" s="114" t="s">
        <v>276</v>
      </c>
      <c r="B29" s="110" t="s">
        <v>160</v>
      </c>
      <c r="C29" s="117"/>
      <c r="D29" s="116"/>
      <c r="E29" s="116"/>
      <c r="F29" s="116"/>
      <c r="G29" s="116"/>
      <c r="H29" s="116"/>
      <c r="I29" s="117"/>
      <c r="J29" s="117"/>
      <c r="K29" s="117"/>
      <c r="L29" s="117"/>
      <c r="M29" s="117"/>
    </row>
    <row r="30" spans="1:13" ht="19.5" customHeight="1">
      <c r="A30" s="114" t="s">
        <v>277</v>
      </c>
      <c r="B30" s="110" t="s">
        <v>164</v>
      </c>
      <c r="C30" s="117"/>
      <c r="D30" s="116"/>
      <c r="E30" s="116"/>
      <c r="F30" s="116"/>
      <c r="G30" s="116"/>
      <c r="H30" s="116"/>
      <c r="I30" s="117"/>
      <c r="J30" s="117"/>
      <c r="K30" s="117"/>
      <c r="L30" s="117"/>
      <c r="M30" s="117"/>
    </row>
    <row r="31" spans="1:13" ht="19.5" customHeight="1">
      <c r="A31" s="114" t="s">
        <v>278</v>
      </c>
      <c r="B31" s="110" t="s">
        <v>168</v>
      </c>
      <c r="C31" s="117"/>
      <c r="D31" s="116"/>
      <c r="E31" s="116"/>
      <c r="F31" s="116"/>
      <c r="G31" s="116"/>
      <c r="H31" s="116"/>
      <c r="I31" s="117"/>
      <c r="J31" s="117"/>
      <c r="K31" s="119">
        <f>SUM(C31:J31)</f>
        <v>0</v>
      </c>
      <c r="L31" s="119"/>
      <c r="M31" s="119">
        <f>K31+L31</f>
        <v>0</v>
      </c>
    </row>
    <row r="32" spans="1:13" ht="19.5" customHeight="1">
      <c r="A32" s="114" t="s">
        <v>279</v>
      </c>
      <c r="B32" s="110" t="s">
        <v>172</v>
      </c>
      <c r="C32" s="117"/>
      <c r="D32" s="116"/>
      <c r="E32" s="116"/>
      <c r="F32" s="116"/>
      <c r="G32" s="116"/>
      <c r="H32" s="116"/>
      <c r="I32" s="117"/>
      <c r="J32" s="117"/>
      <c r="K32" s="117"/>
      <c r="L32" s="117"/>
      <c r="M32" s="117"/>
    </row>
    <row r="33" spans="1:13" s="103" customFormat="1" ht="19.5" customHeight="1">
      <c r="A33" s="114" t="s">
        <v>280</v>
      </c>
      <c r="B33" s="110" t="s">
        <v>176</v>
      </c>
      <c r="C33" s="117"/>
      <c r="D33" s="116"/>
      <c r="E33" s="116"/>
      <c r="F33" s="116"/>
      <c r="G33" s="116"/>
      <c r="H33" s="116"/>
      <c r="I33" s="117"/>
      <c r="J33" s="117"/>
      <c r="K33" s="116"/>
      <c r="L33" s="117"/>
      <c r="M33" s="116"/>
    </row>
    <row r="34" spans="1:13" ht="19.5" customHeight="1">
      <c r="A34" s="120" t="s">
        <v>281</v>
      </c>
      <c r="B34" s="110" t="s">
        <v>74</v>
      </c>
      <c r="C34" s="117">
        <f aca="true" t="shared" si="10" ref="C34:L34">C11+C12</f>
        <v>116608305</v>
      </c>
      <c r="D34" s="116">
        <f t="shared" si="10"/>
        <v>2100000</v>
      </c>
      <c r="E34" s="116"/>
      <c r="F34" s="116">
        <f t="shared" si="10"/>
        <v>3016708.4099999964</v>
      </c>
      <c r="G34" s="116">
        <f t="shared" si="10"/>
        <v>13250825.41</v>
      </c>
      <c r="H34" s="116">
        <f t="shared" si="10"/>
        <v>47749136.31999999</v>
      </c>
      <c r="I34" s="117">
        <f t="shared" si="10"/>
        <v>19536955.46</v>
      </c>
      <c r="J34" s="116">
        <f t="shared" si="10"/>
        <v>0</v>
      </c>
      <c r="K34" s="116">
        <f t="shared" si="10"/>
        <v>202261930.60000002</v>
      </c>
      <c r="L34" s="116">
        <f t="shared" si="10"/>
        <v>0</v>
      </c>
      <c r="M34" s="124">
        <f>K34+L34</f>
        <v>202261930.60000002</v>
      </c>
    </row>
    <row r="36" spans="1:11" s="104" customFormat="1" ht="12.75">
      <c r="A36" s="85" t="s">
        <v>282</v>
      </c>
      <c r="D36" s="86" t="s">
        <v>283</v>
      </c>
      <c r="E36" s="101"/>
      <c r="F36" s="101"/>
      <c r="H36" s="86" t="s">
        <v>284</v>
      </c>
      <c r="K36" s="85" t="s">
        <v>285</v>
      </c>
    </row>
    <row r="37" spans="9:10" ht="14.25">
      <c r="I37" s="121"/>
      <c r="J37" s="121"/>
    </row>
    <row r="39" ht="14.25">
      <c r="G39" s="121"/>
    </row>
    <row r="40" ht="14.25">
      <c r="G40" s="121"/>
    </row>
    <row r="41" spans="7:8" ht="14.25">
      <c r="G41" s="121"/>
      <c r="H41" s="122"/>
    </row>
    <row r="42" spans="7:8" ht="14.25">
      <c r="G42" s="121"/>
      <c r="H42" s="122"/>
    </row>
    <row r="43" spans="7:8" ht="14.25">
      <c r="G43" s="121"/>
      <c r="H43" s="122"/>
    </row>
    <row r="44" spans="7:8" ht="14.25">
      <c r="G44" s="121"/>
      <c r="H44" s="122"/>
    </row>
    <row r="45" spans="7:9" ht="14.25">
      <c r="G45" s="121"/>
      <c r="H45" s="122"/>
      <c r="I45" s="121"/>
    </row>
    <row r="46" ht="14.25">
      <c r="G46" s="121"/>
    </row>
    <row r="47" ht="14.25">
      <c r="G47" s="121"/>
    </row>
    <row r="48" ht="14.25">
      <c r="G48" s="121"/>
    </row>
    <row r="49" ht="14.25">
      <c r="G49" s="121"/>
    </row>
  </sheetData>
  <sheetProtection/>
  <mergeCells count="8">
    <mergeCell ref="A1:M1"/>
    <mergeCell ref="D3:H3"/>
    <mergeCell ref="C4:M4"/>
    <mergeCell ref="C5:K5"/>
    <mergeCell ref="A4:A6"/>
    <mergeCell ref="B4:B6"/>
    <mergeCell ref="L5:L6"/>
    <mergeCell ref="M5:M6"/>
  </mergeCells>
  <printOptions/>
  <pageMargins left="0.98" right="0.55" top="0.78" bottom="0.41" header="0.51" footer="0.5"/>
  <pageSetup horizontalDpi="300" verticalDpi="3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V50"/>
  <sheetViews>
    <sheetView view="pageBreakPreview" zoomScaleSheetLayoutView="100" workbookViewId="0" topLeftCell="A1">
      <pane xSplit="1" ySplit="6" topLeftCell="B27" activePane="bottomRight" state="frozen"/>
      <selection pane="bottomRight" activeCell="I34" sqref="C34:I34"/>
    </sheetView>
  </sheetViews>
  <sheetFormatPr defaultColWidth="12.00390625" defaultRowHeight="14.25"/>
  <cols>
    <col min="1" max="1" width="32.00390625" style="104" customWidth="1"/>
    <col min="2" max="2" width="5.375" style="104" customWidth="1"/>
    <col min="3" max="3" width="15.50390625" style="104" customWidth="1"/>
    <col min="4" max="4" width="12.75390625" style="104" customWidth="1"/>
    <col min="5" max="5" width="9.75390625" style="104" customWidth="1"/>
    <col min="6" max="6" width="13.25390625" style="104" customWidth="1"/>
    <col min="7" max="7" width="14.25390625" style="104" customWidth="1"/>
    <col min="8" max="8" width="14.00390625" style="104" customWidth="1"/>
    <col min="9" max="9" width="14.25390625" style="104" customWidth="1"/>
    <col min="10" max="10" width="9.00390625" style="104" customWidth="1"/>
    <col min="11" max="11" width="14.375" style="104" customWidth="1"/>
    <col min="12" max="12" width="10.875" style="104" customWidth="1"/>
    <col min="13" max="13" width="16.00390625" style="104" customWidth="1"/>
    <col min="14" max="245" width="12.00390625" style="104" customWidth="1"/>
    <col min="246" max="16384" width="12.00390625" style="105" customWidth="1"/>
  </cols>
  <sheetData>
    <row r="1" spans="1:256" s="101" customFormat="1" ht="24" customHeight="1">
      <c r="A1" s="106" t="s">
        <v>241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2" spans="1:13" s="102" customFormat="1" ht="13.5" customHeight="1">
      <c r="A2" s="107"/>
      <c r="B2" s="107"/>
      <c r="C2" s="107" t="s">
        <v>242</v>
      </c>
      <c r="D2" s="107" t="s">
        <v>242</v>
      </c>
      <c r="E2" s="107" t="s">
        <v>242</v>
      </c>
      <c r="F2" s="107"/>
      <c r="G2" s="107" t="s">
        <v>242</v>
      </c>
      <c r="H2" s="107" t="s">
        <v>242</v>
      </c>
      <c r="I2" s="107" t="s">
        <v>242</v>
      </c>
      <c r="J2" s="107"/>
      <c r="K2" s="107" t="s">
        <v>242</v>
      </c>
      <c r="L2" s="107" t="s">
        <v>242</v>
      </c>
      <c r="M2" s="123" t="s">
        <v>243</v>
      </c>
    </row>
    <row r="3" spans="1:13" s="102" customFormat="1" ht="15.75" customHeight="1">
      <c r="A3" s="108" t="s">
        <v>66</v>
      </c>
      <c r="B3" s="108"/>
      <c r="C3" s="108"/>
      <c r="D3" s="109" t="s">
        <v>244</v>
      </c>
      <c r="E3" s="109" t="e">
        <f>'[38]已审计利润表'!M3</f>
        <v>#REF!</v>
      </c>
      <c r="F3" s="109"/>
      <c r="G3" s="109" t="e">
        <f>'[38]已审计利润表'!N3</f>
        <v>#REF!</v>
      </c>
      <c r="H3" s="109" t="e">
        <f>'[38]已审计利润表'!O3</f>
        <v>#REF!</v>
      </c>
      <c r="I3" s="107" t="s">
        <v>242</v>
      </c>
      <c r="J3" s="107"/>
      <c r="K3" s="107" t="s">
        <v>242</v>
      </c>
      <c r="L3" s="107" t="s">
        <v>242</v>
      </c>
      <c r="M3" s="123" t="s">
        <v>184</v>
      </c>
    </row>
    <row r="4" spans="1:13" s="102" customFormat="1" ht="15.75" customHeight="1">
      <c r="A4" s="110" t="s">
        <v>245</v>
      </c>
      <c r="B4" s="110" t="s">
        <v>246</v>
      </c>
      <c r="C4" s="111" t="s">
        <v>286</v>
      </c>
      <c r="D4" s="111" t="s">
        <v>248</v>
      </c>
      <c r="E4" s="111" t="s">
        <v>248</v>
      </c>
      <c r="F4" s="111"/>
      <c r="G4" s="111" t="s">
        <v>248</v>
      </c>
      <c r="H4" s="111" t="s">
        <v>248</v>
      </c>
      <c r="I4" s="111" t="s">
        <v>248</v>
      </c>
      <c r="J4" s="111"/>
      <c r="K4" s="111" t="s">
        <v>248</v>
      </c>
      <c r="L4" s="111" t="s">
        <v>248</v>
      </c>
      <c r="M4" s="111" t="s">
        <v>248</v>
      </c>
    </row>
    <row r="5" spans="1:13" s="102" customFormat="1" ht="20.25" customHeight="1">
      <c r="A5" s="110" t="s">
        <v>245</v>
      </c>
      <c r="B5" s="110" t="s">
        <v>246</v>
      </c>
      <c r="C5" s="110" t="s">
        <v>249</v>
      </c>
      <c r="D5" s="110" t="s">
        <v>249</v>
      </c>
      <c r="E5" s="110" t="s">
        <v>249</v>
      </c>
      <c r="F5" s="110"/>
      <c r="G5" s="110" t="s">
        <v>249</v>
      </c>
      <c r="H5" s="110" t="s">
        <v>249</v>
      </c>
      <c r="I5" s="110" t="s">
        <v>249</v>
      </c>
      <c r="J5" s="110"/>
      <c r="K5" s="110" t="s">
        <v>249</v>
      </c>
      <c r="L5" s="113" t="s">
        <v>58</v>
      </c>
      <c r="M5" s="113" t="s">
        <v>59</v>
      </c>
    </row>
    <row r="6" spans="1:13" s="102" customFormat="1" ht="15.75" customHeight="1">
      <c r="A6" s="110" t="s">
        <v>245</v>
      </c>
      <c r="B6" s="112" t="s">
        <v>246</v>
      </c>
      <c r="C6" s="113" t="s">
        <v>250</v>
      </c>
      <c r="D6" s="113" t="s">
        <v>51</v>
      </c>
      <c r="E6" s="113" t="s">
        <v>251</v>
      </c>
      <c r="F6" s="113" t="s">
        <v>53</v>
      </c>
      <c r="G6" s="113" t="s">
        <v>54</v>
      </c>
      <c r="H6" s="113" t="s">
        <v>55</v>
      </c>
      <c r="I6" s="113" t="s">
        <v>56</v>
      </c>
      <c r="J6" s="110" t="s">
        <v>252</v>
      </c>
      <c r="K6" s="110" t="s">
        <v>253</v>
      </c>
      <c r="L6" s="113" t="s">
        <v>58</v>
      </c>
      <c r="M6" s="113" t="s">
        <v>59</v>
      </c>
    </row>
    <row r="7" spans="1:256" s="103" customFormat="1" ht="19.5" customHeight="1">
      <c r="A7" s="114" t="s">
        <v>254</v>
      </c>
      <c r="B7" s="110" t="s">
        <v>72</v>
      </c>
      <c r="C7" s="115">
        <v>116608305</v>
      </c>
      <c r="D7" s="116">
        <v>2100000</v>
      </c>
      <c r="E7" s="117"/>
      <c r="F7" s="117"/>
      <c r="G7" s="116">
        <v>9781875.43</v>
      </c>
      <c r="H7" s="118">
        <v>41891910.879999995</v>
      </c>
      <c r="I7" s="118">
        <v>13632032.850000001</v>
      </c>
      <c r="J7" s="117"/>
      <c r="K7" s="116">
        <f aca="true" t="shared" si="0" ref="K7:K10">SUM(C7:J7)</f>
        <v>184014124.16</v>
      </c>
      <c r="L7" s="117"/>
      <c r="M7" s="116">
        <f aca="true" t="shared" si="1" ref="M7:M10">K7+L7</f>
        <v>184014124.16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13" s="103" customFormat="1" ht="19.5" customHeight="1">
      <c r="A8" s="114" t="s">
        <v>255</v>
      </c>
      <c r="B8" s="110" t="s">
        <v>76</v>
      </c>
      <c r="C8" s="117"/>
      <c r="D8" s="117"/>
      <c r="E8" s="117"/>
      <c r="F8" s="117"/>
      <c r="G8" s="117"/>
      <c r="H8" s="117"/>
      <c r="I8" s="117"/>
      <c r="J8" s="117"/>
      <c r="K8" s="116">
        <f t="shared" si="0"/>
        <v>0</v>
      </c>
      <c r="L8" s="117"/>
      <c r="M8" s="116">
        <f t="shared" si="1"/>
        <v>0</v>
      </c>
    </row>
    <row r="9" spans="1:13" s="103" customFormat="1" ht="19.5" customHeight="1">
      <c r="A9" s="114" t="s">
        <v>256</v>
      </c>
      <c r="B9" s="110" t="s">
        <v>80</v>
      </c>
      <c r="C9" s="117"/>
      <c r="D9" s="117"/>
      <c r="E9" s="117"/>
      <c r="F9" s="117"/>
      <c r="G9" s="117"/>
      <c r="H9" s="117"/>
      <c r="I9" s="117"/>
      <c r="J9" s="117"/>
      <c r="K9" s="116">
        <f t="shared" si="0"/>
        <v>0</v>
      </c>
      <c r="L9" s="117"/>
      <c r="M9" s="116">
        <f t="shared" si="1"/>
        <v>0</v>
      </c>
    </row>
    <row r="10" spans="1:13" s="103" customFormat="1" ht="19.5" customHeight="1">
      <c r="A10" s="114" t="s">
        <v>257</v>
      </c>
      <c r="B10" s="110" t="s">
        <v>84</v>
      </c>
      <c r="C10" s="117"/>
      <c r="D10" s="117"/>
      <c r="E10" s="117"/>
      <c r="F10" s="117"/>
      <c r="G10" s="117"/>
      <c r="H10" s="117"/>
      <c r="I10" s="117"/>
      <c r="J10" s="117"/>
      <c r="K10" s="116">
        <f t="shared" si="0"/>
        <v>0</v>
      </c>
      <c r="L10" s="117"/>
      <c r="M10" s="116">
        <f t="shared" si="1"/>
        <v>0</v>
      </c>
    </row>
    <row r="11" spans="1:13" s="103" customFormat="1" ht="19.5" customHeight="1">
      <c r="A11" s="114" t="s">
        <v>258</v>
      </c>
      <c r="B11" s="110" t="s">
        <v>88</v>
      </c>
      <c r="C11" s="116">
        <f aca="true" t="shared" si="2" ref="C11:M11">C7+C8+C9+C10</f>
        <v>116608305</v>
      </c>
      <c r="D11" s="117">
        <f t="shared" si="2"/>
        <v>2100000</v>
      </c>
      <c r="E11" s="119">
        <f t="shared" si="2"/>
        <v>0</v>
      </c>
      <c r="F11" s="119"/>
      <c r="G11" s="117">
        <f t="shared" si="2"/>
        <v>9781875.43</v>
      </c>
      <c r="H11" s="117">
        <f t="shared" si="2"/>
        <v>41891910.879999995</v>
      </c>
      <c r="I11" s="116">
        <f t="shared" si="2"/>
        <v>13632032.850000001</v>
      </c>
      <c r="J11" s="116">
        <f t="shared" si="2"/>
        <v>0</v>
      </c>
      <c r="K11" s="116">
        <f t="shared" si="2"/>
        <v>184014124.16</v>
      </c>
      <c r="L11" s="116">
        <f t="shared" si="2"/>
        <v>0</v>
      </c>
      <c r="M11" s="116">
        <f t="shared" si="2"/>
        <v>184014124.16</v>
      </c>
    </row>
    <row r="12" spans="1:13" s="103" customFormat="1" ht="19.5" customHeight="1">
      <c r="A12" s="114" t="s">
        <v>259</v>
      </c>
      <c r="B12" s="110" t="s">
        <v>92</v>
      </c>
      <c r="C12" s="116">
        <f aca="true" t="shared" si="3" ref="C12:M12">C13+C14+C19+C22+C27+C33</f>
        <v>0</v>
      </c>
      <c r="D12" s="116">
        <f t="shared" si="3"/>
        <v>0</v>
      </c>
      <c r="E12" s="116">
        <f t="shared" si="3"/>
        <v>0</v>
      </c>
      <c r="F12" s="116">
        <f t="shared" si="3"/>
        <v>9850706.03</v>
      </c>
      <c r="G12" s="119">
        <f t="shared" si="3"/>
        <v>1252876.4</v>
      </c>
      <c r="H12" s="116">
        <f t="shared" si="3"/>
        <v>3278444.75</v>
      </c>
      <c r="I12" s="116">
        <f t="shared" si="3"/>
        <v>2406673.460000001</v>
      </c>
      <c r="J12" s="116">
        <f t="shared" si="3"/>
        <v>0</v>
      </c>
      <c r="K12" s="116">
        <f t="shared" si="3"/>
        <v>16788700.64</v>
      </c>
      <c r="L12" s="116">
        <f t="shared" si="3"/>
        <v>0</v>
      </c>
      <c r="M12" s="116">
        <f t="shared" si="3"/>
        <v>6614296.860000001</v>
      </c>
    </row>
    <row r="13" spans="1:13" s="103" customFormat="1" ht="19.5" customHeight="1">
      <c r="A13" s="114" t="s">
        <v>260</v>
      </c>
      <c r="B13" s="110" t="s">
        <v>96</v>
      </c>
      <c r="C13" s="117"/>
      <c r="D13" s="116"/>
      <c r="E13" s="116"/>
      <c r="F13" s="116">
        <v>-243703.88</v>
      </c>
      <c r="G13" s="117"/>
      <c r="H13" s="117">
        <v>2446759.74</v>
      </c>
      <c r="I13" s="116">
        <v>12573822.35</v>
      </c>
      <c r="J13" s="117"/>
      <c r="K13" s="116">
        <f aca="true" t="shared" si="4" ref="K13:K18">SUM(C13:J13)</f>
        <v>14776878.21</v>
      </c>
      <c r="L13" s="117"/>
      <c r="M13" s="116">
        <f aca="true" t="shared" si="5" ref="M13:M18">K13+L13</f>
        <v>14776878.21</v>
      </c>
    </row>
    <row r="14" spans="1:13" s="103" customFormat="1" ht="19.5" customHeight="1">
      <c r="A14" s="114" t="s">
        <v>261</v>
      </c>
      <c r="B14" s="110" t="s">
        <v>100</v>
      </c>
      <c r="C14" s="116">
        <f>C15</f>
        <v>0</v>
      </c>
      <c r="D14" s="116">
        <f aca="true" t="shared" si="6" ref="D14:I14">D15+D17+D18</f>
        <v>0</v>
      </c>
      <c r="E14" s="116"/>
      <c r="F14" s="116">
        <f>F15+F17+F18</f>
        <v>0</v>
      </c>
      <c r="G14" s="116">
        <f t="shared" si="6"/>
        <v>0</v>
      </c>
      <c r="H14" s="116">
        <f t="shared" si="6"/>
        <v>0</v>
      </c>
      <c r="I14" s="116">
        <f t="shared" si="6"/>
        <v>0</v>
      </c>
      <c r="J14" s="116"/>
      <c r="K14" s="116">
        <f aca="true" t="shared" si="7" ref="K14:M14">K15+K17+K18</f>
        <v>0</v>
      </c>
      <c r="L14" s="116">
        <f t="shared" si="7"/>
        <v>0</v>
      </c>
      <c r="M14" s="116">
        <f t="shared" si="7"/>
        <v>0</v>
      </c>
    </row>
    <row r="15" spans="1:13" s="103" customFormat="1" ht="19.5" customHeight="1">
      <c r="A15" s="114" t="s">
        <v>262</v>
      </c>
      <c r="B15" s="110" t="s">
        <v>104</v>
      </c>
      <c r="C15" s="117"/>
      <c r="D15" s="116"/>
      <c r="E15" s="116"/>
      <c r="F15" s="116"/>
      <c r="G15" s="116"/>
      <c r="H15" s="116"/>
      <c r="I15" s="117"/>
      <c r="J15" s="117"/>
      <c r="K15" s="116">
        <f t="shared" si="4"/>
        <v>0</v>
      </c>
      <c r="L15" s="117"/>
      <c r="M15" s="116">
        <f t="shared" si="5"/>
        <v>0</v>
      </c>
    </row>
    <row r="16" spans="1:13" s="103" customFormat="1" ht="19.5" customHeight="1">
      <c r="A16" s="114" t="s">
        <v>263</v>
      </c>
      <c r="B16" s="110" t="s">
        <v>108</v>
      </c>
      <c r="C16" s="117"/>
      <c r="D16" s="116"/>
      <c r="E16" s="116"/>
      <c r="F16" s="116"/>
      <c r="G16" s="116"/>
      <c r="H16" s="116"/>
      <c r="I16" s="117"/>
      <c r="J16" s="117"/>
      <c r="K16" s="117"/>
      <c r="L16" s="117"/>
      <c r="M16" s="116">
        <f t="shared" si="5"/>
        <v>0</v>
      </c>
    </row>
    <row r="17" spans="1:13" s="103" customFormat="1" ht="19.5" customHeight="1">
      <c r="A17" s="114" t="s">
        <v>264</v>
      </c>
      <c r="B17" s="110" t="s">
        <v>112</v>
      </c>
      <c r="C17" s="117"/>
      <c r="D17" s="116"/>
      <c r="E17" s="116"/>
      <c r="F17" s="116"/>
      <c r="G17" s="116"/>
      <c r="H17" s="116"/>
      <c r="I17" s="117"/>
      <c r="J17" s="117"/>
      <c r="K17" s="117"/>
      <c r="L17" s="117"/>
      <c r="M17" s="116">
        <f t="shared" si="5"/>
        <v>0</v>
      </c>
    </row>
    <row r="18" spans="1:13" s="103" customFormat="1" ht="19.5" customHeight="1">
      <c r="A18" s="114" t="s">
        <v>265</v>
      </c>
      <c r="B18" s="110" t="s">
        <v>116</v>
      </c>
      <c r="C18" s="117"/>
      <c r="D18" s="116"/>
      <c r="E18" s="116"/>
      <c r="F18" s="116"/>
      <c r="G18" s="116"/>
      <c r="H18" s="116"/>
      <c r="I18" s="117"/>
      <c r="J18" s="117"/>
      <c r="K18" s="116">
        <f t="shared" si="4"/>
        <v>0</v>
      </c>
      <c r="L18" s="117"/>
      <c r="M18" s="116">
        <f t="shared" si="5"/>
        <v>0</v>
      </c>
    </row>
    <row r="19" spans="1:13" s="103" customFormat="1" ht="19.5" customHeight="1">
      <c r="A19" s="114" t="s">
        <v>266</v>
      </c>
      <c r="B19" s="110" t="s">
        <v>120</v>
      </c>
      <c r="C19" s="117"/>
      <c r="D19" s="116"/>
      <c r="E19" s="116"/>
      <c r="F19" s="116"/>
      <c r="G19" s="116">
        <f aca="true" t="shared" si="8" ref="G19:I19">G20+G21</f>
        <v>0</v>
      </c>
      <c r="H19" s="116">
        <f t="shared" si="8"/>
        <v>0</v>
      </c>
      <c r="I19" s="116">
        <f t="shared" si="8"/>
        <v>0</v>
      </c>
      <c r="J19" s="117"/>
      <c r="K19" s="116">
        <f>K20+K23</f>
        <v>0</v>
      </c>
      <c r="L19" s="116">
        <f>L23</f>
        <v>0</v>
      </c>
      <c r="M19" s="116">
        <f>M20+M21+M23+M24</f>
        <v>0</v>
      </c>
    </row>
    <row r="20" spans="1:13" s="103" customFormat="1" ht="19.5" customHeight="1">
      <c r="A20" s="114" t="s">
        <v>267</v>
      </c>
      <c r="B20" s="110" t="s">
        <v>124</v>
      </c>
      <c r="C20" s="117"/>
      <c r="D20" s="116"/>
      <c r="E20" s="116"/>
      <c r="F20" s="116"/>
      <c r="G20" s="117"/>
      <c r="H20" s="116"/>
      <c r="I20" s="117"/>
      <c r="J20" s="117"/>
      <c r="K20" s="116">
        <f aca="true" t="shared" si="9" ref="K20:K27">SUM(C20:J20)</f>
        <v>0</v>
      </c>
      <c r="L20" s="117"/>
      <c r="M20" s="116">
        <f>SUM(C20:L20)</f>
        <v>0</v>
      </c>
    </row>
    <row r="21" spans="1:13" s="103" customFormat="1" ht="19.5" customHeight="1">
      <c r="A21" s="114" t="s">
        <v>268</v>
      </c>
      <c r="B21" s="110" t="s">
        <v>128</v>
      </c>
      <c r="C21" s="117"/>
      <c r="D21" s="116"/>
      <c r="E21" s="116"/>
      <c r="F21" s="116"/>
      <c r="G21" s="116"/>
      <c r="H21" s="116"/>
      <c r="I21" s="117"/>
      <c r="J21" s="117"/>
      <c r="K21" s="116">
        <f t="shared" si="9"/>
        <v>0</v>
      </c>
      <c r="L21" s="117"/>
      <c r="M21" s="116"/>
    </row>
    <row r="22" spans="1:13" s="103" customFormat="1" ht="19.5" customHeight="1">
      <c r="A22" s="114" t="s">
        <v>269</v>
      </c>
      <c r="B22" s="110" t="s">
        <v>132</v>
      </c>
      <c r="C22" s="117"/>
      <c r="D22" s="116"/>
      <c r="E22" s="116"/>
      <c r="F22" s="116">
        <f aca="true" t="shared" si="10" ref="F22:I22">SUM(F23:F26)</f>
        <v>10094409.91</v>
      </c>
      <c r="G22" s="117">
        <f t="shared" si="10"/>
        <v>2084561.41</v>
      </c>
      <c r="H22" s="116">
        <f t="shared" si="10"/>
        <v>0</v>
      </c>
      <c r="I22" s="117">
        <f t="shared" si="10"/>
        <v>-10167148.889999999</v>
      </c>
      <c r="J22" s="117"/>
      <c r="K22" s="116">
        <f>K23+K25+K26</f>
        <v>2011822.4300000016</v>
      </c>
      <c r="L22" s="116">
        <f>L25</f>
        <v>0</v>
      </c>
      <c r="M22" s="116">
        <f>M23+M24+M25+M26</f>
        <v>-8162581.35</v>
      </c>
    </row>
    <row r="23" spans="1:13" s="103" customFormat="1" ht="19.5" customHeight="1">
      <c r="A23" s="114" t="s">
        <v>270</v>
      </c>
      <c r="B23" s="110" t="s">
        <v>136</v>
      </c>
      <c r="C23" s="117"/>
      <c r="D23" s="116"/>
      <c r="E23" s="116"/>
      <c r="F23" s="116"/>
      <c r="G23" s="117">
        <v>2076562.02</v>
      </c>
      <c r="H23" s="116"/>
      <c r="I23" s="119">
        <f>-G23</f>
        <v>-2076562.02</v>
      </c>
      <c r="J23" s="117"/>
      <c r="K23" s="116">
        <f t="shared" si="9"/>
        <v>0</v>
      </c>
      <c r="L23" s="117"/>
      <c r="M23" s="116">
        <f>SUM(C23:L23)</f>
        <v>0</v>
      </c>
    </row>
    <row r="24" spans="1:13" s="103" customFormat="1" ht="19.5" customHeight="1">
      <c r="A24" s="114" t="s">
        <v>271</v>
      </c>
      <c r="B24" s="110" t="s">
        <v>140</v>
      </c>
      <c r="C24" s="117"/>
      <c r="D24" s="116"/>
      <c r="E24" s="116"/>
      <c r="F24" s="116"/>
      <c r="G24" s="116"/>
      <c r="H24" s="117"/>
      <c r="I24" s="119">
        <f>-H24</f>
        <v>0</v>
      </c>
      <c r="J24" s="117"/>
      <c r="K24" s="116">
        <f t="shared" si="9"/>
        <v>0</v>
      </c>
      <c r="L24" s="117"/>
      <c r="M24" s="116"/>
    </row>
    <row r="25" spans="1:13" s="103" customFormat="1" ht="19.5" customHeight="1">
      <c r="A25" s="114" t="s">
        <v>272</v>
      </c>
      <c r="B25" s="110" t="s">
        <v>144</v>
      </c>
      <c r="C25" s="117"/>
      <c r="D25" s="116"/>
      <c r="E25" s="116"/>
      <c r="F25" s="116"/>
      <c r="G25" s="116"/>
      <c r="H25" s="116"/>
      <c r="I25" s="117">
        <v>-8162581.35</v>
      </c>
      <c r="J25" s="117"/>
      <c r="K25" s="116">
        <f t="shared" si="9"/>
        <v>-8162581.35</v>
      </c>
      <c r="L25" s="117"/>
      <c r="M25" s="116">
        <f>K25+L25</f>
        <v>-8162581.35</v>
      </c>
    </row>
    <row r="26" spans="1:13" s="103" customFormat="1" ht="19.5" customHeight="1">
      <c r="A26" s="114" t="s">
        <v>273</v>
      </c>
      <c r="B26" s="110" t="s">
        <v>148</v>
      </c>
      <c r="C26" s="117"/>
      <c r="D26" s="116"/>
      <c r="E26" s="116"/>
      <c r="F26" s="116">
        <v>10094409.91</v>
      </c>
      <c r="G26" s="117">
        <v>7999.39</v>
      </c>
      <c r="H26" s="117"/>
      <c r="I26" s="117">
        <v>71994.48</v>
      </c>
      <c r="J26" s="117"/>
      <c r="K26" s="116">
        <f t="shared" si="9"/>
        <v>10174403.780000001</v>
      </c>
      <c r="L26" s="117"/>
      <c r="M26" s="117"/>
    </row>
    <row r="27" spans="1:13" s="103" customFormat="1" ht="19.5" customHeight="1">
      <c r="A27" s="114" t="s">
        <v>274</v>
      </c>
      <c r="B27" s="110" t="s">
        <v>152</v>
      </c>
      <c r="C27" s="119">
        <f>C31</f>
        <v>0</v>
      </c>
      <c r="D27" s="116"/>
      <c r="E27" s="116"/>
      <c r="F27" s="116"/>
      <c r="G27" s="116">
        <f>G32</f>
        <v>-831685.01</v>
      </c>
      <c r="H27" s="116">
        <f>H32</f>
        <v>831685.01</v>
      </c>
      <c r="I27" s="117"/>
      <c r="J27" s="117"/>
      <c r="K27" s="119">
        <f t="shared" si="9"/>
        <v>0</v>
      </c>
      <c r="L27" s="117"/>
      <c r="M27" s="119">
        <f>K27+L27</f>
        <v>0</v>
      </c>
    </row>
    <row r="28" spans="1:13" s="103" customFormat="1" ht="19.5" customHeight="1">
      <c r="A28" s="114" t="s">
        <v>275</v>
      </c>
      <c r="B28" s="110" t="s">
        <v>156</v>
      </c>
      <c r="C28" s="117"/>
      <c r="D28" s="116"/>
      <c r="E28" s="116"/>
      <c r="F28" s="116"/>
      <c r="G28" s="116"/>
      <c r="H28" s="116"/>
      <c r="I28" s="117"/>
      <c r="J28" s="117"/>
      <c r="K28" s="117"/>
      <c r="L28" s="117"/>
      <c r="M28" s="117"/>
    </row>
    <row r="29" spans="1:13" ht="19.5" customHeight="1">
      <c r="A29" s="114" t="s">
        <v>276</v>
      </c>
      <c r="B29" s="110" t="s">
        <v>160</v>
      </c>
      <c r="C29" s="117"/>
      <c r="D29" s="116"/>
      <c r="E29" s="116"/>
      <c r="F29" s="116"/>
      <c r="G29" s="116"/>
      <c r="H29" s="116"/>
      <c r="I29" s="117"/>
      <c r="J29" s="117"/>
      <c r="K29" s="117"/>
      <c r="L29" s="117"/>
      <c r="M29" s="117"/>
    </row>
    <row r="30" spans="1:13" ht="19.5" customHeight="1">
      <c r="A30" s="114" t="s">
        <v>277</v>
      </c>
      <c r="B30" s="110" t="s">
        <v>164</v>
      </c>
      <c r="C30" s="117"/>
      <c r="D30" s="116"/>
      <c r="E30" s="116"/>
      <c r="F30" s="116"/>
      <c r="G30" s="116"/>
      <c r="H30" s="116"/>
      <c r="I30" s="117"/>
      <c r="J30" s="117"/>
      <c r="K30" s="117"/>
      <c r="L30" s="117"/>
      <c r="M30" s="117"/>
    </row>
    <row r="31" spans="1:13" ht="19.5" customHeight="1">
      <c r="A31" s="114" t="s">
        <v>278</v>
      </c>
      <c r="B31" s="110" t="s">
        <v>168</v>
      </c>
      <c r="C31" s="117"/>
      <c r="D31" s="116"/>
      <c r="E31" s="116"/>
      <c r="F31" s="116"/>
      <c r="G31" s="116"/>
      <c r="H31" s="116"/>
      <c r="I31" s="117"/>
      <c r="J31" s="117"/>
      <c r="K31" s="119">
        <f>SUM(C31:J31)</f>
        <v>0</v>
      </c>
      <c r="L31" s="119"/>
      <c r="M31" s="119">
        <f>K31+L31</f>
        <v>0</v>
      </c>
    </row>
    <row r="32" spans="1:13" ht="19.5" customHeight="1">
      <c r="A32" s="114" t="s">
        <v>279</v>
      </c>
      <c r="B32" s="110" t="s">
        <v>172</v>
      </c>
      <c r="C32" s="117"/>
      <c r="D32" s="116"/>
      <c r="E32" s="116"/>
      <c r="F32" s="116"/>
      <c r="G32" s="116">
        <v>-831685.01</v>
      </c>
      <c r="H32" s="116">
        <f>-G32</f>
        <v>831685.01</v>
      </c>
      <c r="I32" s="117"/>
      <c r="J32" s="117"/>
      <c r="K32" s="117"/>
      <c r="L32" s="117"/>
      <c r="M32" s="117"/>
    </row>
    <row r="33" spans="1:13" s="103" customFormat="1" ht="19.5" customHeight="1">
      <c r="A33" s="114" t="s">
        <v>280</v>
      </c>
      <c r="B33" s="110" t="s">
        <v>176</v>
      </c>
      <c r="C33" s="117"/>
      <c r="D33" s="116"/>
      <c r="E33" s="116"/>
      <c r="F33" s="116"/>
      <c r="G33" s="116"/>
      <c r="H33" s="116"/>
      <c r="I33" s="117"/>
      <c r="J33" s="117"/>
      <c r="K33" s="116">
        <f>SUM(D33:J33)</f>
        <v>0</v>
      </c>
      <c r="L33" s="117"/>
      <c r="M33" s="116"/>
    </row>
    <row r="34" spans="1:13" ht="19.5" customHeight="1">
      <c r="A34" s="120" t="s">
        <v>281</v>
      </c>
      <c r="B34" s="110" t="s">
        <v>74</v>
      </c>
      <c r="C34" s="117">
        <f aca="true" t="shared" si="11" ref="C34:L34">C11+C12</f>
        <v>116608305</v>
      </c>
      <c r="D34" s="116">
        <f t="shared" si="11"/>
        <v>2100000</v>
      </c>
      <c r="E34" s="116"/>
      <c r="F34" s="116">
        <f t="shared" si="11"/>
        <v>9850706.03</v>
      </c>
      <c r="G34" s="116">
        <f t="shared" si="11"/>
        <v>11034751.83</v>
      </c>
      <c r="H34" s="116">
        <f t="shared" si="11"/>
        <v>45170355.629999995</v>
      </c>
      <c r="I34" s="117">
        <f t="shared" si="11"/>
        <v>16038706.310000002</v>
      </c>
      <c r="J34" s="116">
        <f t="shared" si="11"/>
        <v>0</v>
      </c>
      <c r="K34" s="116">
        <f t="shared" si="11"/>
        <v>200802824.8</v>
      </c>
      <c r="L34" s="116">
        <f t="shared" si="11"/>
        <v>0</v>
      </c>
      <c r="M34" s="124">
        <f>K34+L34</f>
        <v>200802824.8</v>
      </c>
    </row>
    <row r="36" spans="1:11" s="104" customFormat="1" ht="12.75">
      <c r="A36" s="85" t="s">
        <v>282</v>
      </c>
      <c r="D36" s="86" t="s">
        <v>283</v>
      </c>
      <c r="E36" s="101"/>
      <c r="F36" s="101"/>
      <c r="H36" s="86" t="s">
        <v>284</v>
      </c>
      <c r="K36" s="85" t="s">
        <v>285</v>
      </c>
    </row>
    <row r="37" spans="9:10" ht="14.25">
      <c r="I37" s="121"/>
      <c r="J37" s="121"/>
    </row>
    <row r="39" ht="14.25">
      <c r="K39" s="121"/>
    </row>
    <row r="41" spans="7:8" ht="14.25">
      <c r="G41" s="121"/>
      <c r="H41" s="122"/>
    </row>
    <row r="42" spans="7:8" ht="14.25">
      <c r="G42" s="121"/>
      <c r="H42" s="122"/>
    </row>
    <row r="43" spans="7:8" ht="14.25">
      <c r="G43" s="121"/>
      <c r="H43" s="122"/>
    </row>
    <row r="44" spans="7:8" ht="14.25">
      <c r="G44" s="121"/>
      <c r="H44" s="122"/>
    </row>
    <row r="45" spans="7:8" ht="14.25">
      <c r="G45" s="121"/>
      <c r="H45" s="122"/>
    </row>
    <row r="46" ht="14.25">
      <c r="G46" s="121"/>
    </row>
    <row r="47" ht="14.25">
      <c r="G47" s="121"/>
    </row>
    <row r="48" ht="14.25">
      <c r="G48" s="121"/>
    </row>
    <row r="49" ht="14.25">
      <c r="G49" s="121"/>
    </row>
    <row r="50" ht="14.25">
      <c r="G50" s="121"/>
    </row>
  </sheetData>
  <sheetProtection/>
  <mergeCells count="8">
    <mergeCell ref="A1:M1"/>
    <mergeCell ref="D3:H3"/>
    <mergeCell ref="C4:M4"/>
    <mergeCell ref="C5:K5"/>
    <mergeCell ref="A4:A6"/>
    <mergeCell ref="B4:B6"/>
    <mergeCell ref="L5:L6"/>
    <mergeCell ref="M5:M6"/>
  </mergeCells>
  <printOptions/>
  <pageMargins left="0.98" right="0.55" top="0.78" bottom="0.41" header="0.51" footer="0.5"/>
  <pageSetup horizontalDpi="300" verticalDpi="3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T95"/>
  <sheetViews>
    <sheetView view="pageBreakPreview" zoomScaleSheetLayoutView="100" workbookViewId="0" topLeftCell="A81">
      <selection activeCell="C89" sqref="C89:D89"/>
    </sheetView>
  </sheetViews>
  <sheetFormatPr defaultColWidth="12.00390625" defaultRowHeight="14.25"/>
  <cols>
    <col min="1" max="1" width="51.375" style="51" customWidth="1"/>
    <col min="2" max="2" width="23.375" style="51" hidden="1" customWidth="1"/>
    <col min="3" max="3" width="25.875" style="51" customWidth="1"/>
    <col min="4" max="4" width="23.625" style="51" customWidth="1"/>
    <col min="5" max="5" width="19.625" style="51" customWidth="1"/>
    <col min="6" max="6" width="13.50390625" style="51" customWidth="1"/>
    <col min="7" max="7" width="15.50390625" style="51" customWidth="1"/>
    <col min="8" max="8" width="14.75390625" style="51" customWidth="1"/>
    <col min="9" max="9" width="15.25390625" style="51" customWidth="1"/>
    <col min="10" max="10" width="14.00390625" style="51" bestFit="1" customWidth="1"/>
    <col min="11" max="16384" width="12.00390625" style="51" customWidth="1"/>
  </cols>
  <sheetData>
    <row r="1" spans="1:4" ht="38.25" customHeight="1">
      <c r="A1" s="52" t="s">
        <v>287</v>
      </c>
      <c r="B1" s="52"/>
      <c r="C1" s="52"/>
      <c r="D1" s="52"/>
    </row>
    <row r="2" spans="1:4" s="46" customFormat="1" ht="24" customHeight="1">
      <c r="A2" s="53" t="s">
        <v>66</v>
      </c>
      <c r="B2" s="54"/>
      <c r="C2" s="54" t="s">
        <v>288</v>
      </c>
      <c r="D2" s="54" t="s">
        <v>289</v>
      </c>
    </row>
    <row r="3" spans="1:4" s="46" customFormat="1" ht="24" customHeight="1">
      <c r="A3" s="55" t="s">
        <v>290</v>
      </c>
      <c r="B3" s="55" t="s">
        <v>291</v>
      </c>
      <c r="C3" s="56" t="s">
        <v>292</v>
      </c>
      <c r="D3" s="56" t="s">
        <v>293</v>
      </c>
    </row>
    <row r="4" spans="1:4" s="46" customFormat="1" ht="19.5" customHeight="1">
      <c r="A4" s="57" t="s">
        <v>188</v>
      </c>
      <c r="B4" s="58"/>
      <c r="C4" s="59"/>
      <c r="D4" s="59"/>
    </row>
    <row r="5" spans="1:4" s="46" customFormat="1" ht="19.5" customHeight="1">
      <c r="A5" s="60" t="s">
        <v>294</v>
      </c>
      <c r="B5" s="61"/>
      <c r="C5" s="62">
        <v>153934034.33</v>
      </c>
      <c r="D5" s="62">
        <v>832435951.63</v>
      </c>
    </row>
    <row r="6" spans="1:4" s="46" customFormat="1" ht="19.5" customHeight="1">
      <c r="A6" s="60" t="s">
        <v>295</v>
      </c>
      <c r="B6" s="61"/>
      <c r="C6" s="62">
        <v>62282410</v>
      </c>
      <c r="D6" s="62">
        <v>-101072310</v>
      </c>
    </row>
    <row r="7" spans="1:4" s="46" customFormat="1" ht="19.5" customHeight="1">
      <c r="A7" s="60" t="s">
        <v>296</v>
      </c>
      <c r="B7" s="61"/>
      <c r="C7" s="61"/>
      <c r="D7" s="61"/>
    </row>
    <row r="8" spans="1:4" s="46" customFormat="1" ht="19.5" customHeight="1">
      <c r="A8" s="60" t="s">
        <v>297</v>
      </c>
      <c r="B8" s="61"/>
      <c r="C8" s="62">
        <v>122663727.8</v>
      </c>
      <c r="D8" s="62">
        <v>137820175.44</v>
      </c>
    </row>
    <row r="9" spans="1:4" s="46" customFormat="1" ht="19.5" customHeight="1">
      <c r="A9" s="60" t="s">
        <v>298</v>
      </c>
      <c r="B9" s="61"/>
      <c r="C9" s="61"/>
      <c r="D9" s="62"/>
    </row>
    <row r="10" spans="1:5" s="46" customFormat="1" ht="19.5" customHeight="1">
      <c r="A10" s="60" t="s">
        <v>299</v>
      </c>
      <c r="B10" s="61"/>
      <c r="C10" s="63">
        <v>2219172.87</v>
      </c>
      <c r="D10" s="64">
        <f>-5375501.66+41618167.16</f>
        <v>36242665.5</v>
      </c>
      <c r="E10" s="65"/>
    </row>
    <row r="11" spans="1:254" s="47" customFormat="1" ht="19.5" customHeight="1">
      <c r="A11" s="66" t="s">
        <v>300</v>
      </c>
      <c r="B11" s="67">
        <f>SUM(B4:B10)</f>
        <v>0</v>
      </c>
      <c r="C11" s="67">
        <f>SUM(C4:C10)</f>
        <v>341099345</v>
      </c>
      <c r="D11" s="67">
        <f>SUM(D4:D10)</f>
        <v>905426482.5699999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</row>
    <row r="12" spans="1:4" s="46" customFormat="1" ht="19.5" customHeight="1">
      <c r="A12" s="60" t="s">
        <v>301</v>
      </c>
      <c r="B12" s="68"/>
      <c r="C12" s="63">
        <v>240513550.59</v>
      </c>
      <c r="D12" s="63">
        <v>260569840.86</v>
      </c>
    </row>
    <row r="13" spans="1:5" s="46" customFormat="1" ht="19.5" customHeight="1">
      <c r="A13" s="60" t="s">
        <v>302</v>
      </c>
      <c r="B13" s="68"/>
      <c r="C13" s="63">
        <v>209700071.34</v>
      </c>
      <c r="D13" s="63">
        <v>-300087348.39</v>
      </c>
      <c r="E13" s="65"/>
    </row>
    <row r="14" spans="1:5" s="46" customFormat="1" ht="19.5" customHeight="1">
      <c r="A14" s="69" t="s">
        <v>303</v>
      </c>
      <c r="B14" s="68"/>
      <c r="C14" s="68"/>
      <c r="D14" s="63"/>
      <c r="E14" s="65"/>
    </row>
    <row r="15" spans="1:5" s="46" customFormat="1" ht="19.5" customHeight="1">
      <c r="A15" s="69" t="s">
        <v>304</v>
      </c>
      <c r="B15" s="68"/>
      <c r="C15" s="63"/>
      <c r="D15" s="63"/>
      <c r="E15" s="65"/>
    </row>
    <row r="16" spans="1:4" s="46" customFormat="1" ht="19.5" customHeight="1">
      <c r="A16" s="60" t="s">
        <v>305</v>
      </c>
      <c r="B16" s="68"/>
      <c r="C16" s="63">
        <v>33290098.1</v>
      </c>
      <c r="D16" s="63">
        <v>33385003.34</v>
      </c>
    </row>
    <row r="17" spans="1:4" s="46" customFormat="1" ht="19.5" customHeight="1">
      <c r="A17" s="60" t="s">
        <v>306</v>
      </c>
      <c r="B17" s="70"/>
      <c r="C17" s="63">
        <v>24317143.66</v>
      </c>
      <c r="D17" s="63">
        <v>33709144.92</v>
      </c>
    </row>
    <row r="18" spans="1:4" s="46" customFormat="1" ht="19.5" customHeight="1">
      <c r="A18" s="60" t="s">
        <v>307</v>
      </c>
      <c r="B18" s="68"/>
      <c r="C18" s="71">
        <v>4972858.67</v>
      </c>
      <c r="D18" s="71">
        <v>4610944.04</v>
      </c>
    </row>
    <row r="19" spans="1:4" s="46" customFormat="1" ht="19.5" customHeight="1">
      <c r="A19" s="60" t="s">
        <v>308</v>
      </c>
      <c r="B19" s="68"/>
      <c r="C19" s="72">
        <v>12303778.08</v>
      </c>
      <c r="D19" s="73">
        <v>11184034.39</v>
      </c>
    </row>
    <row r="20" spans="1:254" s="47" customFormat="1" ht="19.5" customHeight="1">
      <c r="A20" s="66" t="s">
        <v>309</v>
      </c>
      <c r="B20" s="67">
        <f>SUM(B12:B19)</f>
        <v>0</v>
      </c>
      <c r="C20" s="67">
        <f>SUM(C12:C19)</f>
        <v>525097500.44000006</v>
      </c>
      <c r="D20" s="67">
        <f>SUM(D12:D19)</f>
        <v>43371619.160000026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</row>
    <row r="21" spans="1:254" s="47" customFormat="1" ht="19.5" customHeight="1">
      <c r="A21" s="74" t="s">
        <v>310</v>
      </c>
      <c r="B21" s="67">
        <f>B11-B20</f>
        <v>0</v>
      </c>
      <c r="C21" s="67">
        <f>C11-C20</f>
        <v>-183998155.44000006</v>
      </c>
      <c r="D21" s="67">
        <f>D11-D20</f>
        <v>862054863.4099998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</row>
    <row r="22" spans="1:254" s="47" customFormat="1" ht="19.5" customHeight="1">
      <c r="A22" s="74" t="s">
        <v>311</v>
      </c>
      <c r="B22" s="61"/>
      <c r="C22" s="61"/>
      <c r="D22" s="61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</row>
    <row r="23" spans="1:4" s="46" customFormat="1" ht="19.5" customHeight="1">
      <c r="A23" s="60" t="s">
        <v>312</v>
      </c>
      <c r="B23" s="61"/>
      <c r="C23" s="63">
        <v>251316326.29</v>
      </c>
      <c r="D23" s="63">
        <v>141384027.05</v>
      </c>
    </row>
    <row r="24" spans="1:6" s="46" customFormat="1" ht="19.5" customHeight="1">
      <c r="A24" s="60" t="s">
        <v>313</v>
      </c>
      <c r="B24" s="61"/>
      <c r="C24" s="63">
        <v>7871154.34</v>
      </c>
      <c r="D24" s="63">
        <v>15839069.34</v>
      </c>
      <c r="E24" s="65"/>
      <c r="F24" s="75"/>
    </row>
    <row r="25" spans="1:4" s="46" customFormat="1" ht="19.5" customHeight="1">
      <c r="A25" s="60" t="s">
        <v>314</v>
      </c>
      <c r="B25" s="61"/>
      <c r="C25" s="63"/>
      <c r="D25" s="62"/>
    </row>
    <row r="26" spans="1:4" s="46" customFormat="1" ht="19.5" customHeight="1">
      <c r="A26" s="60" t="s">
        <v>315</v>
      </c>
      <c r="B26" s="61"/>
      <c r="C26" s="63">
        <v>6077984.43</v>
      </c>
      <c r="D26" s="62">
        <v>4060004.5</v>
      </c>
    </row>
    <row r="27" spans="1:254" s="47" customFormat="1" ht="19.5" customHeight="1">
      <c r="A27" s="66" t="s">
        <v>316</v>
      </c>
      <c r="B27" s="67">
        <f>SUM(B22:B26)</f>
        <v>0</v>
      </c>
      <c r="C27" s="67">
        <f>SUM(C22:C26)</f>
        <v>265265465.06</v>
      </c>
      <c r="D27" s="67">
        <f>SUM(D22:D26)</f>
        <v>161283100.89000002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</row>
    <row r="28" spans="1:4" s="46" customFormat="1" ht="19.5" customHeight="1">
      <c r="A28" s="60" t="s">
        <v>317</v>
      </c>
      <c r="B28" s="61"/>
      <c r="C28" s="63">
        <v>86537353.46</v>
      </c>
      <c r="D28" s="76">
        <v>925001437.03</v>
      </c>
    </row>
    <row r="29" spans="1:4" s="46" customFormat="1" ht="19.5" customHeight="1">
      <c r="A29" s="60" t="s">
        <v>318</v>
      </c>
      <c r="B29" s="61"/>
      <c r="C29" s="72">
        <v>-4410064.25</v>
      </c>
      <c r="D29" s="76">
        <v>1961362.08</v>
      </c>
    </row>
    <row r="30" spans="1:4" s="46" customFormat="1" ht="19.5" customHeight="1">
      <c r="A30" s="60" t="s">
        <v>319</v>
      </c>
      <c r="B30" s="61"/>
      <c r="C30" s="77">
        <v>680102.72</v>
      </c>
      <c r="D30" s="76"/>
    </row>
    <row r="31" spans="1:254" s="47" customFormat="1" ht="19.5" customHeight="1">
      <c r="A31" s="66" t="s">
        <v>320</v>
      </c>
      <c r="B31" s="67">
        <f>SUM(B28:B30)</f>
        <v>0</v>
      </c>
      <c r="C31" s="67">
        <f>SUM(C28:C30)</f>
        <v>82807391.92999999</v>
      </c>
      <c r="D31" s="67">
        <f>SUM(D28:D30)</f>
        <v>926962799.11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</row>
    <row r="32" spans="1:254" s="47" customFormat="1" ht="19.5" customHeight="1">
      <c r="A32" s="66" t="s">
        <v>321</v>
      </c>
      <c r="B32" s="67">
        <f>B27-B31</f>
        <v>0</v>
      </c>
      <c r="C32" s="67">
        <f>C27-C31</f>
        <v>182458073.13</v>
      </c>
      <c r="D32" s="67">
        <f>D27-D31</f>
        <v>-765679698.22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</row>
    <row r="33" spans="1:254" s="47" customFormat="1" ht="19.5" customHeight="1">
      <c r="A33" s="60" t="s">
        <v>322</v>
      </c>
      <c r="B33" s="78"/>
      <c r="C33" s="78"/>
      <c r="D33" s="7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</row>
    <row r="34" spans="1:4" s="46" customFormat="1" ht="19.5" customHeight="1">
      <c r="A34" s="60" t="s">
        <v>323</v>
      </c>
      <c r="B34" s="79"/>
      <c r="C34" s="79"/>
      <c r="D34" s="79"/>
    </row>
    <row r="35" spans="1:4" s="46" customFormat="1" ht="19.5" customHeight="1">
      <c r="A35" s="60" t="s">
        <v>324</v>
      </c>
      <c r="B35" s="80"/>
      <c r="C35" s="80"/>
      <c r="D35" s="80"/>
    </row>
    <row r="36" spans="1:5" s="46" customFormat="1" ht="19.5" customHeight="1">
      <c r="A36" s="60" t="s">
        <v>325</v>
      </c>
      <c r="B36" s="80"/>
      <c r="C36" s="80"/>
      <c r="D36" s="80"/>
      <c r="E36" s="81"/>
    </row>
    <row r="37" spans="1:4" s="46" customFormat="1" ht="19.5" customHeight="1">
      <c r="A37" s="60" t="s">
        <v>326</v>
      </c>
      <c r="B37" s="61"/>
      <c r="C37" s="63">
        <v>-204977009.28</v>
      </c>
      <c r="D37" s="63"/>
    </row>
    <row r="38" spans="1:254" s="47" customFormat="1" ht="19.5" customHeight="1">
      <c r="A38" s="66" t="s">
        <v>327</v>
      </c>
      <c r="B38" s="67">
        <f>SUM(B34:B37)</f>
        <v>0</v>
      </c>
      <c r="C38" s="67">
        <f>SUM(C34:C37)</f>
        <v>-204977009.28</v>
      </c>
      <c r="D38" s="67">
        <f>SUM(D34:D37)</f>
        <v>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4" s="46" customFormat="1" ht="19.5" customHeight="1">
      <c r="A39" s="60" t="s">
        <v>328</v>
      </c>
      <c r="B39" s="80"/>
      <c r="C39" s="63"/>
      <c r="D39" s="63">
        <v>43365.84</v>
      </c>
    </row>
    <row r="40" spans="1:4" s="46" customFormat="1" ht="19.5" customHeight="1">
      <c r="A40" s="60" t="s">
        <v>329</v>
      </c>
      <c r="B40" s="61"/>
      <c r="C40" s="63">
        <v>8166750.61</v>
      </c>
      <c r="D40" s="76">
        <v>8169268.31</v>
      </c>
    </row>
    <row r="41" spans="1:4" s="46" customFormat="1" ht="19.5" customHeight="1">
      <c r="A41" s="60" t="s">
        <v>330</v>
      </c>
      <c r="B41" s="61"/>
      <c r="C41" s="63"/>
      <c r="D41" s="82"/>
    </row>
    <row r="42" spans="1:254" s="47" customFormat="1" ht="19.5" customHeight="1">
      <c r="A42" s="60" t="s">
        <v>331</v>
      </c>
      <c r="B42" s="61"/>
      <c r="C42" s="63">
        <v>-203460328.4</v>
      </c>
      <c r="D42" s="76">
        <v>15208.2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</row>
    <row r="43" spans="1:254" s="47" customFormat="1" ht="19.5" customHeight="1">
      <c r="A43" s="66" t="s">
        <v>332</v>
      </c>
      <c r="B43" s="67">
        <f>SUM(B39:B42)</f>
        <v>0</v>
      </c>
      <c r="C43" s="67">
        <f>SUM(C39:C42)</f>
        <v>-195293577.79</v>
      </c>
      <c r="D43" s="67">
        <f>SUM(D39:D42)</f>
        <v>8227842.35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</row>
    <row r="44" spans="1:254" s="47" customFormat="1" ht="19.5" customHeight="1">
      <c r="A44" s="66" t="s">
        <v>333</v>
      </c>
      <c r="B44" s="67">
        <f>B38-B43</f>
        <v>0</v>
      </c>
      <c r="C44" s="67">
        <f>C38-C43</f>
        <v>-9683431.49000001</v>
      </c>
      <c r="D44" s="67">
        <f>D38-D43</f>
        <v>-8227842.35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</row>
    <row r="45" spans="1:254" s="47" customFormat="1" ht="19.5" customHeight="1">
      <c r="A45" s="66" t="s">
        <v>334</v>
      </c>
      <c r="B45" s="67"/>
      <c r="C45" s="67"/>
      <c r="D45" s="6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</row>
    <row r="46" spans="1:8" s="48" customFormat="1" ht="19.5" customHeight="1">
      <c r="A46" s="66" t="s">
        <v>335</v>
      </c>
      <c r="B46" s="67">
        <f>B21+B32+B44+B45</f>
        <v>0</v>
      </c>
      <c r="C46" s="67">
        <f>C21+C32+C44+C45</f>
        <v>-11223513.800000072</v>
      </c>
      <c r="D46" s="67">
        <f>D21+D32+D44+D45</f>
        <v>88147322.83999982</v>
      </c>
      <c r="E46" s="48">
        <f>E48-E47</f>
        <v>-11223513.800000072</v>
      </c>
      <c r="F46" s="48">
        <f>E46-C46</f>
        <v>0</v>
      </c>
      <c r="G46" s="48">
        <f>G48-G47</f>
        <v>88147322.83999982</v>
      </c>
      <c r="H46" s="48">
        <f>G46-D46</f>
        <v>0</v>
      </c>
    </row>
    <row r="47" spans="1:254" s="49" customFormat="1" ht="19.5" customHeight="1">
      <c r="A47" s="74" t="s">
        <v>336</v>
      </c>
      <c r="B47" s="67">
        <v>58435703.26</v>
      </c>
      <c r="C47" s="67">
        <f>B48</f>
        <v>58435703.26</v>
      </c>
      <c r="D47" s="67">
        <f>C48</f>
        <v>47212189.45999993</v>
      </c>
      <c r="E47" s="83">
        <v>58435703.26</v>
      </c>
      <c r="F47" s="48"/>
      <c r="G47" s="83">
        <v>47212189.45999993</v>
      </c>
      <c r="H47" s="48"/>
      <c r="I47" s="83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</row>
    <row r="48" spans="1:254" s="49" customFormat="1" ht="19.5" customHeight="1">
      <c r="A48" s="66" t="s">
        <v>337</v>
      </c>
      <c r="B48" s="84">
        <f>B46+B47</f>
        <v>58435703.26</v>
      </c>
      <c r="C48" s="84">
        <f>C46+C47</f>
        <v>47212189.45999993</v>
      </c>
      <c r="D48" s="84">
        <f>D46+D47</f>
        <v>135359512.29999974</v>
      </c>
      <c r="E48" s="83">
        <v>47212189.45999993</v>
      </c>
      <c r="F48" s="48"/>
      <c r="G48" s="83">
        <v>135359512.29999974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</row>
    <row r="49" spans="1:254" s="49" customFormat="1" ht="34.5" customHeight="1">
      <c r="A49" s="85" t="s">
        <v>338</v>
      </c>
      <c r="B49" s="86"/>
      <c r="C49" s="86" t="s">
        <v>339</v>
      </c>
      <c r="D49" s="87" t="s">
        <v>340</v>
      </c>
      <c r="E49" s="88"/>
      <c r="F49" s="89"/>
      <c r="G49" s="86"/>
      <c r="H49" s="89"/>
      <c r="I49" s="89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</row>
    <row r="50" spans="1:4" ht="22.5" customHeight="1">
      <c r="A50" s="90" t="s">
        <v>341</v>
      </c>
      <c r="C50" s="91"/>
      <c r="D50" s="91"/>
    </row>
    <row r="51" spans="1:6" s="50" customFormat="1" ht="24" customHeight="1">
      <c r="A51" s="92" t="s">
        <v>185</v>
      </c>
      <c r="B51" s="55" t="s">
        <v>291</v>
      </c>
      <c r="C51" s="55" t="s">
        <v>342</v>
      </c>
      <c r="D51" s="55" t="s">
        <v>183</v>
      </c>
      <c r="E51" s="51"/>
      <c r="F51" s="51"/>
    </row>
    <row r="52" spans="1:6" s="50" customFormat="1" ht="22.5" customHeight="1">
      <c r="A52" s="93" t="s">
        <v>343</v>
      </c>
      <c r="B52" s="94" t="s">
        <v>344</v>
      </c>
      <c r="C52" s="94" t="s">
        <v>344</v>
      </c>
      <c r="D52" s="94" t="s">
        <v>344</v>
      </c>
      <c r="E52" s="51"/>
      <c r="F52" s="51"/>
    </row>
    <row r="53" spans="1:6" s="50" customFormat="1" ht="22.5" customHeight="1">
      <c r="A53" s="93" t="s">
        <v>345</v>
      </c>
      <c r="B53" s="80"/>
      <c r="C53" s="80">
        <v>12572565.91</v>
      </c>
      <c r="D53" s="80">
        <v>14011705.34</v>
      </c>
      <c r="E53" s="51"/>
      <c r="F53" s="95"/>
    </row>
    <row r="54" spans="1:6" s="50" customFormat="1" ht="22.5" customHeight="1">
      <c r="A54" s="93" t="s">
        <v>346</v>
      </c>
      <c r="B54" s="80"/>
      <c r="C54" s="80">
        <v>33150469.88</v>
      </c>
      <c r="D54" s="80">
        <v>37561651.23</v>
      </c>
      <c r="E54" s="51"/>
      <c r="F54" s="95"/>
    </row>
    <row r="55" spans="1:6" s="50" customFormat="1" ht="22.5" customHeight="1">
      <c r="A55" s="93" t="s">
        <v>347</v>
      </c>
      <c r="B55" s="80"/>
      <c r="C55" s="80">
        <v>4371723.18</v>
      </c>
      <c r="D55" s="80">
        <f>4231313.85+69631.32</f>
        <v>4300945.17</v>
      </c>
      <c r="E55" s="96"/>
      <c r="F55" s="95"/>
    </row>
    <row r="56" spans="1:6" s="50" customFormat="1" ht="22.5" customHeight="1">
      <c r="A56" s="93" t="s">
        <v>348</v>
      </c>
      <c r="B56" s="80"/>
      <c r="C56" s="80">
        <v>593141.33</v>
      </c>
      <c r="D56" s="80">
        <v>612974.26</v>
      </c>
      <c r="E56" s="51"/>
      <c r="F56" s="51"/>
    </row>
    <row r="57" spans="1:6" s="50" customFormat="1" ht="22.5" customHeight="1">
      <c r="A57" s="93" t="s">
        <v>349</v>
      </c>
      <c r="B57" s="80"/>
      <c r="C57" s="80">
        <v>318457.23</v>
      </c>
      <c r="D57" s="80">
        <v>291737.17</v>
      </c>
      <c r="E57" s="51"/>
      <c r="F57" s="51"/>
    </row>
    <row r="58" spans="1:6" s="50" customFormat="1" ht="22.5" customHeight="1">
      <c r="A58" s="93" t="s">
        <v>350</v>
      </c>
      <c r="B58" s="80"/>
      <c r="C58" s="80">
        <v>-6048605.38</v>
      </c>
      <c r="D58" s="36">
        <v>1798990.43</v>
      </c>
      <c r="E58" s="51"/>
      <c r="F58" s="51"/>
    </row>
    <row r="59" spans="1:6" s="50" customFormat="1" ht="22.5" customHeight="1">
      <c r="A59" s="93" t="s">
        <v>351</v>
      </c>
      <c r="B59" s="80"/>
      <c r="C59" s="80">
        <v>21342.73</v>
      </c>
      <c r="D59" s="36">
        <v>46093.86</v>
      </c>
      <c r="E59" s="51"/>
      <c r="F59" s="51"/>
    </row>
    <row r="60" spans="1:6" s="50" customFormat="1" ht="22.5" customHeight="1">
      <c r="A60" s="93" t="s">
        <v>352</v>
      </c>
      <c r="B60" s="80"/>
      <c r="C60" s="80"/>
      <c r="D60" s="97"/>
      <c r="E60" s="51"/>
      <c r="F60" s="51"/>
    </row>
    <row r="61" spans="1:6" s="50" customFormat="1" ht="22.5" customHeight="1">
      <c r="A61" s="93" t="s">
        <v>353</v>
      </c>
      <c r="B61" s="80"/>
      <c r="C61" s="80"/>
      <c r="D61" s="97"/>
      <c r="E61" s="51"/>
      <c r="F61" s="51"/>
    </row>
    <row r="62" spans="1:6" s="50" customFormat="1" ht="22.5" customHeight="1">
      <c r="A62" s="93" t="s">
        <v>354</v>
      </c>
      <c r="B62" s="80"/>
      <c r="C62" s="80">
        <v>-8447052.68</v>
      </c>
      <c r="D62" s="80">
        <v>-327117.14</v>
      </c>
      <c r="E62" s="51"/>
      <c r="F62" s="51">
        <f>SUM(F63:F66)</f>
        <v>0</v>
      </c>
    </row>
    <row r="63" spans="1:6" s="50" customFormat="1" ht="22.5" customHeight="1">
      <c r="A63" s="93" t="s">
        <v>355</v>
      </c>
      <c r="B63" s="80"/>
      <c r="C63" s="80"/>
      <c r="D63" s="97"/>
      <c r="E63" s="90"/>
      <c r="F63" s="51"/>
    </row>
    <row r="64" spans="1:6" s="50" customFormat="1" ht="22.5" customHeight="1">
      <c r="A64" s="93" t="s">
        <v>356</v>
      </c>
      <c r="B64" s="80"/>
      <c r="C64" s="80"/>
      <c r="D64" s="97"/>
      <c r="E64" s="90"/>
      <c r="F64" s="51"/>
    </row>
    <row r="65" spans="1:6" s="50" customFormat="1" ht="22.5" customHeight="1">
      <c r="A65" s="93" t="s">
        <v>357</v>
      </c>
      <c r="B65" s="80"/>
      <c r="C65" s="80"/>
      <c r="D65" s="97"/>
      <c r="E65" s="90"/>
      <c r="F65" s="51"/>
    </row>
    <row r="66" spans="1:6" s="50" customFormat="1" ht="22.5" customHeight="1">
      <c r="A66" s="93" t="s">
        <v>358</v>
      </c>
      <c r="B66" s="80"/>
      <c r="C66" s="80">
        <v>-240043248.86</v>
      </c>
      <c r="D66" s="80">
        <v>-84330852.54</v>
      </c>
      <c r="E66" s="90"/>
      <c r="F66" s="51"/>
    </row>
    <row r="67" spans="1:8" s="50" customFormat="1" ht="22.5" customHeight="1">
      <c r="A67" s="93" t="s">
        <v>359</v>
      </c>
      <c r="B67" s="80"/>
      <c r="C67" s="80">
        <v>-16309571.24</v>
      </c>
      <c r="D67" s="80">
        <v>853939956.48</v>
      </c>
      <c r="E67" s="90"/>
      <c r="F67" s="51"/>
      <c r="G67" s="51"/>
      <c r="H67" s="51"/>
    </row>
    <row r="68" spans="1:8" s="50" customFormat="1" ht="22.5" customHeight="1">
      <c r="A68" s="93" t="s">
        <v>360</v>
      </c>
      <c r="B68" s="80"/>
      <c r="C68" s="80">
        <v>35822622.45999998</v>
      </c>
      <c r="D68" s="80">
        <v>34148779.15</v>
      </c>
      <c r="E68" s="51"/>
      <c r="F68" s="90"/>
      <c r="G68" s="51"/>
      <c r="H68" s="51"/>
    </row>
    <row r="69" spans="1:8" s="50" customFormat="1" ht="22.5" customHeight="1">
      <c r="A69" s="93" t="s">
        <v>361</v>
      </c>
      <c r="B69" s="80">
        <f>SUM(B53:B68)</f>
        <v>0</v>
      </c>
      <c r="C69" s="80">
        <f>SUM(C53:C68)</f>
        <v>-183998155.44000006</v>
      </c>
      <c r="D69" s="80">
        <f>SUM(D53:D68)</f>
        <v>862054863.41</v>
      </c>
      <c r="E69" s="51"/>
      <c r="F69" s="51"/>
      <c r="G69" s="51">
        <f>C69-C21</f>
        <v>0</v>
      </c>
      <c r="H69" s="51">
        <f>D69-D21</f>
        <v>0</v>
      </c>
    </row>
    <row r="70" spans="1:8" s="50" customFormat="1" ht="22.5" customHeight="1">
      <c r="A70" s="93" t="s">
        <v>362</v>
      </c>
      <c r="B70" s="80"/>
      <c r="C70" s="80"/>
      <c r="D70" s="80"/>
      <c r="E70" s="51"/>
      <c r="F70" s="90"/>
      <c r="G70" s="51"/>
      <c r="H70" s="51"/>
    </row>
    <row r="71" spans="1:8" s="50" customFormat="1" ht="22.5" customHeight="1">
      <c r="A71" s="93" t="s">
        <v>363</v>
      </c>
      <c r="B71" s="80"/>
      <c r="C71" s="80"/>
      <c r="D71" s="80"/>
      <c r="E71" s="51"/>
      <c r="F71" s="51"/>
      <c r="G71" s="51"/>
      <c r="H71" s="51"/>
    </row>
    <row r="72" spans="1:8" s="50" customFormat="1" ht="22.5" customHeight="1">
      <c r="A72" s="93" t="s">
        <v>364</v>
      </c>
      <c r="B72" s="80"/>
      <c r="C72" s="80"/>
      <c r="D72" s="80"/>
      <c r="E72" s="51"/>
      <c r="F72" s="51"/>
      <c r="G72" s="51"/>
      <c r="H72" s="51"/>
    </row>
    <row r="73" spans="1:8" s="50" customFormat="1" ht="22.5" customHeight="1">
      <c r="A73" s="93" t="s">
        <v>365</v>
      </c>
      <c r="B73" s="80"/>
      <c r="C73" s="80"/>
      <c r="D73" s="80"/>
      <c r="E73" s="51"/>
      <c r="F73" s="51"/>
      <c r="G73" s="51"/>
      <c r="H73" s="51"/>
    </row>
    <row r="74" spans="1:8" s="50" customFormat="1" ht="22.5" customHeight="1">
      <c r="A74" s="93" t="s">
        <v>366</v>
      </c>
      <c r="B74" s="80"/>
      <c r="C74" s="80"/>
      <c r="D74" s="80"/>
      <c r="E74" s="51"/>
      <c r="F74" s="51"/>
      <c r="G74" s="51"/>
      <c r="H74" s="51"/>
    </row>
    <row r="75" spans="1:8" s="50" customFormat="1" ht="22.5" customHeight="1">
      <c r="A75" s="93" t="s">
        <v>367</v>
      </c>
      <c r="B75" s="80">
        <v>58435703.26</v>
      </c>
      <c r="C75" s="80">
        <f>C81</f>
        <v>47212189.46</v>
      </c>
      <c r="D75" s="80">
        <f>D81</f>
        <v>135359512.3</v>
      </c>
      <c r="E75" s="51"/>
      <c r="F75" s="51"/>
      <c r="G75" s="51"/>
      <c r="H75" s="51"/>
    </row>
    <row r="76" spans="1:8" s="50" customFormat="1" ht="22.5" customHeight="1">
      <c r="A76" s="93" t="s">
        <v>368</v>
      </c>
      <c r="B76" s="80"/>
      <c r="C76" s="80">
        <f>B75</f>
        <v>58435703.26</v>
      </c>
      <c r="D76" s="80">
        <f>C75</f>
        <v>47212189.46</v>
      </c>
      <c r="E76" s="51"/>
      <c r="F76" s="51"/>
      <c r="G76" s="51"/>
      <c r="H76" s="51"/>
    </row>
    <row r="77" spans="1:8" s="50" customFormat="1" ht="22.5" customHeight="1">
      <c r="A77" s="93" t="s">
        <v>369</v>
      </c>
      <c r="B77" s="80"/>
      <c r="C77" s="80">
        <f>C87</f>
        <v>0</v>
      </c>
      <c r="D77" s="80">
        <f>D87</f>
        <v>0</v>
      </c>
      <c r="E77" s="51"/>
      <c r="F77" s="51"/>
      <c r="G77" s="51"/>
      <c r="H77" s="51"/>
    </row>
    <row r="78" spans="1:8" s="50" customFormat="1" ht="22.5" customHeight="1">
      <c r="A78" s="93" t="s">
        <v>370</v>
      </c>
      <c r="B78" s="80"/>
      <c r="C78" s="80"/>
      <c r="D78" s="80"/>
      <c r="E78" s="51"/>
      <c r="F78" s="51"/>
      <c r="G78" s="51"/>
      <c r="H78" s="51"/>
    </row>
    <row r="79" spans="1:8" s="50" customFormat="1" ht="22.5" customHeight="1">
      <c r="A79" s="93" t="s">
        <v>371</v>
      </c>
      <c r="B79" s="59">
        <f>B75-B76</f>
        <v>58435703.26</v>
      </c>
      <c r="C79" s="59">
        <f>C75-C76+C77-C78</f>
        <v>-11223513.799999997</v>
      </c>
      <c r="D79" s="59">
        <f>D75-D76+D77-D78</f>
        <v>88147322.84</v>
      </c>
      <c r="E79" s="51"/>
      <c r="F79" s="51"/>
      <c r="G79" s="51"/>
      <c r="H79" s="51"/>
    </row>
    <row r="80" spans="1:8" s="50" customFormat="1" ht="22.5" customHeight="1">
      <c r="A80" s="98"/>
      <c r="B80" s="55" t="s">
        <v>291</v>
      </c>
      <c r="C80" s="55" t="s">
        <v>342</v>
      </c>
      <c r="D80" s="55" t="s">
        <v>183</v>
      </c>
      <c r="E80" s="51"/>
      <c r="F80" s="51"/>
      <c r="G80" s="51"/>
      <c r="H80" s="51"/>
    </row>
    <row r="81" spans="1:8" s="50" customFormat="1" ht="22.5" customHeight="1">
      <c r="A81" s="99" t="s">
        <v>372</v>
      </c>
      <c r="B81" s="80">
        <f>SUM(B82:B86)</f>
        <v>58435703.260000005</v>
      </c>
      <c r="C81" s="80">
        <f>SUM(C82:C86)</f>
        <v>47212189.46</v>
      </c>
      <c r="D81" s="80">
        <f>SUM(D82:D86)</f>
        <v>135359512.3</v>
      </c>
      <c r="E81" s="51"/>
      <c r="F81" s="51"/>
      <c r="G81" s="51"/>
      <c r="H81" s="51"/>
    </row>
    <row r="82" spans="1:8" s="50" customFormat="1" ht="22.5" customHeight="1">
      <c r="A82" s="99" t="s">
        <v>373</v>
      </c>
      <c r="B82" s="80">
        <v>27494815.75</v>
      </c>
      <c r="C82" s="80">
        <v>17643061.32</v>
      </c>
      <c r="D82" s="80">
        <v>14377199.7</v>
      </c>
      <c r="E82" s="51"/>
      <c r="F82" s="51"/>
      <c r="G82" s="51"/>
      <c r="H82" s="51"/>
    </row>
    <row r="83" spans="1:5" s="50" customFormat="1" ht="22.5" customHeight="1" hidden="1">
      <c r="A83" s="99" t="s">
        <v>374</v>
      </c>
      <c r="B83" s="80"/>
      <c r="C83" s="80"/>
      <c r="D83" s="80"/>
      <c r="E83" s="51"/>
    </row>
    <row r="84" spans="1:5" s="50" customFormat="1" ht="22.5" customHeight="1" hidden="1">
      <c r="A84" s="99" t="s">
        <v>375</v>
      </c>
      <c r="B84" s="80"/>
      <c r="C84" s="80"/>
      <c r="D84" s="80"/>
      <c r="E84" s="51"/>
    </row>
    <row r="85" spans="1:5" s="50" customFormat="1" ht="22.5" customHeight="1">
      <c r="A85" s="99" t="s">
        <v>376</v>
      </c>
      <c r="B85" s="80">
        <v>30940887.51</v>
      </c>
      <c r="C85" s="80">
        <v>29569128.14</v>
      </c>
      <c r="D85" s="80">
        <v>73197388.58</v>
      </c>
      <c r="E85" s="51"/>
    </row>
    <row r="86" spans="1:5" s="50" customFormat="1" ht="22.5" customHeight="1">
      <c r="A86" s="99" t="s">
        <v>377</v>
      </c>
      <c r="B86" s="59"/>
      <c r="C86" s="80"/>
      <c r="D86" s="80">
        <v>47784924.02</v>
      </c>
      <c r="E86" s="51"/>
    </row>
    <row r="87" spans="1:5" s="50" customFormat="1" ht="22.5" customHeight="1">
      <c r="A87" s="99" t="s">
        <v>378</v>
      </c>
      <c r="B87" s="80"/>
      <c r="C87" s="80">
        <f>C88</f>
        <v>0</v>
      </c>
      <c r="D87" s="80">
        <f>D88</f>
        <v>0</v>
      </c>
      <c r="E87" s="51"/>
    </row>
    <row r="88" spans="1:5" s="50" customFormat="1" ht="22.5" customHeight="1">
      <c r="A88" s="99" t="s">
        <v>379</v>
      </c>
      <c r="B88" s="80"/>
      <c r="C88" s="80"/>
      <c r="D88" s="80"/>
      <c r="E88" s="51"/>
    </row>
    <row r="89" spans="1:5" s="50" customFormat="1" ht="22.5" customHeight="1">
      <c r="A89" s="99" t="s">
        <v>380</v>
      </c>
      <c r="B89" s="80">
        <f>B81</f>
        <v>58435703.260000005</v>
      </c>
      <c r="C89" s="80">
        <f>C81+C88</f>
        <v>47212189.46</v>
      </c>
      <c r="D89" s="80">
        <f>D81+D88</f>
        <v>135359512.3</v>
      </c>
      <c r="E89" s="51"/>
    </row>
    <row r="90" spans="1:5" s="50" customFormat="1" ht="22.5" customHeight="1">
      <c r="A90" s="99" t="s">
        <v>381</v>
      </c>
      <c r="B90" s="59"/>
      <c r="C90" s="59"/>
      <c r="D90" s="59"/>
      <c r="E90" s="51"/>
    </row>
    <row r="93" spans="1:5" s="50" customFormat="1" ht="14.25">
      <c r="A93" s="51"/>
      <c r="B93" s="51">
        <f>B69-B21</f>
        <v>0</v>
      </c>
      <c r="C93" s="100">
        <f>C69-C21</f>
        <v>0</v>
      </c>
      <c r="D93" s="100">
        <f>D69-D21</f>
        <v>0</v>
      </c>
      <c r="E93" s="90" t="s">
        <v>382</v>
      </c>
    </row>
    <row r="94" spans="1:5" s="50" customFormat="1" ht="14.25">
      <c r="A94" s="51"/>
      <c r="B94" s="51">
        <f>B48-B89</f>
        <v>0</v>
      </c>
      <c r="C94" s="51">
        <f>C48-C89</f>
        <v>-7.450580596923828E-08</v>
      </c>
      <c r="D94" s="51">
        <f>D48-D89</f>
        <v>-2.682209014892578E-07</v>
      </c>
      <c r="E94" s="90" t="s">
        <v>383</v>
      </c>
    </row>
    <row r="95" spans="1:5" s="50" customFormat="1" ht="14.25">
      <c r="A95" s="51"/>
      <c r="B95" s="51"/>
      <c r="C95" s="51">
        <f>C93+C94</f>
        <v>-7.450580596923828E-08</v>
      </c>
      <c r="D95" s="51">
        <f>D93+D94</f>
        <v>-2.682209014892578E-07</v>
      </c>
      <c r="E95" s="51"/>
    </row>
  </sheetData>
  <sheetProtection/>
  <mergeCells count="1">
    <mergeCell ref="A1:D1"/>
  </mergeCells>
  <printOptions horizontalCentered="1"/>
  <pageMargins left="0.75" right="0.75" top="0.94" bottom="0.51" header="0.51" footer="0.51"/>
  <pageSetup horizontalDpi="300" verticalDpi="300" orientation="portrait" paperSize="9" scale="70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11"/>
  <sheetViews>
    <sheetView view="pageBreakPreview" zoomScale="110" zoomScaleSheetLayoutView="110" workbookViewId="0" topLeftCell="B52">
      <selection activeCell="G67" sqref="G67:H67"/>
    </sheetView>
  </sheetViews>
  <sheetFormatPr defaultColWidth="8.875" defaultRowHeight="12.75" customHeight="1"/>
  <cols>
    <col min="1" max="1" width="9.75390625" style="26" customWidth="1"/>
    <col min="2" max="2" width="43.25390625" style="26" customWidth="1"/>
    <col min="3" max="4" width="18.75390625" style="27" customWidth="1"/>
    <col min="5" max="5" width="9.75390625" style="26" customWidth="1"/>
    <col min="6" max="6" width="43.25390625" style="26" customWidth="1"/>
    <col min="7" max="8" width="18.75390625" style="27" customWidth="1"/>
    <col min="9" max="16384" width="8.875" style="26" customWidth="1"/>
  </cols>
  <sheetData>
    <row r="1" spans="1:8" ht="12.75" customHeight="1">
      <c r="A1" s="28" t="s">
        <v>384</v>
      </c>
      <c r="B1" s="28"/>
      <c r="C1" s="28"/>
      <c r="D1" s="28"/>
      <c r="E1" s="28"/>
      <c r="F1" s="28"/>
      <c r="G1" s="28"/>
      <c r="H1" s="28"/>
    </row>
    <row r="2" spans="1:8" ht="12.75" customHeight="1">
      <c r="A2" s="28"/>
      <c r="B2" s="28"/>
      <c r="C2" s="28"/>
      <c r="D2" s="28"/>
      <c r="E2" s="28"/>
      <c r="F2" s="28"/>
      <c r="G2" s="28"/>
      <c r="H2" s="28"/>
    </row>
    <row r="3" spans="1:8" ht="12.75" customHeight="1">
      <c r="A3" s="29" t="s">
        <v>66</v>
      </c>
      <c r="B3" s="29"/>
      <c r="C3" s="29"/>
      <c r="D3" s="30" t="s">
        <v>67</v>
      </c>
      <c r="E3" s="30"/>
      <c r="F3" s="30"/>
      <c r="G3" s="31" t="s">
        <v>2</v>
      </c>
      <c r="H3" s="31"/>
    </row>
    <row r="4" spans="1:8" s="24" customFormat="1" ht="12.75" customHeight="1">
      <c r="A4" s="32" t="s">
        <v>4</v>
      </c>
      <c r="B4" s="32" t="s">
        <v>385</v>
      </c>
      <c r="C4" s="32" t="s">
        <v>69</v>
      </c>
      <c r="D4" s="32" t="s">
        <v>70</v>
      </c>
      <c r="E4" s="32" t="s">
        <v>4</v>
      </c>
      <c r="F4" s="32" t="s">
        <v>385</v>
      </c>
      <c r="G4" s="32" t="s">
        <v>69</v>
      </c>
      <c r="H4" s="32" t="s">
        <v>70</v>
      </c>
    </row>
    <row r="5" spans="1:8" s="25" customFormat="1" ht="12.75" customHeight="1">
      <c r="A5" s="33" t="s">
        <v>72</v>
      </c>
      <c r="B5" s="34" t="s">
        <v>71</v>
      </c>
      <c r="C5" s="35">
        <f>117490037.45+8447052.68</f>
        <v>125937090.13</v>
      </c>
      <c r="D5" s="36">
        <v>161352751.75</v>
      </c>
      <c r="E5" s="33" t="s">
        <v>178</v>
      </c>
      <c r="F5" s="37" t="s">
        <v>386</v>
      </c>
      <c r="G5" s="36"/>
      <c r="H5" s="36"/>
    </row>
    <row r="6" spans="1:8" s="25" customFormat="1" ht="12.75" customHeight="1">
      <c r="A6" s="33" t="s">
        <v>76</v>
      </c>
      <c r="B6" s="34" t="s">
        <v>387</v>
      </c>
      <c r="C6" s="36">
        <v>94129070.95</v>
      </c>
      <c r="D6" s="36">
        <v>132965575.34</v>
      </c>
      <c r="E6" s="33" t="s">
        <v>180</v>
      </c>
      <c r="F6" s="37" t="s">
        <v>388</v>
      </c>
      <c r="G6" s="36"/>
      <c r="H6" s="36">
        <v>174485.44</v>
      </c>
    </row>
    <row r="7" spans="1:8" s="25" customFormat="1" ht="12.75" customHeight="1">
      <c r="A7" s="33" t="s">
        <v>80</v>
      </c>
      <c r="B7" s="37" t="s">
        <v>389</v>
      </c>
      <c r="C7" s="36">
        <v>64625101.14</v>
      </c>
      <c r="D7" s="36">
        <v>71222756.24</v>
      </c>
      <c r="E7" s="33" t="s">
        <v>390</v>
      </c>
      <c r="F7" s="37" t="s">
        <v>391</v>
      </c>
      <c r="G7" s="36"/>
      <c r="H7" s="36">
        <v>152631.7</v>
      </c>
    </row>
    <row r="8" spans="1:8" s="25" customFormat="1" ht="12.75" customHeight="1">
      <c r="A8" s="33" t="s">
        <v>84</v>
      </c>
      <c r="B8" s="37" t="s">
        <v>392</v>
      </c>
      <c r="C8" s="36">
        <v>91711.08</v>
      </c>
      <c r="D8" s="36">
        <v>20879.86</v>
      </c>
      <c r="E8" s="33" t="s">
        <v>393</v>
      </c>
      <c r="F8" s="37" t="s">
        <v>394</v>
      </c>
      <c r="G8" s="36"/>
      <c r="H8" s="36"/>
    </row>
    <row r="9" spans="1:8" s="25" customFormat="1" ht="12.75" customHeight="1">
      <c r="A9" s="33" t="s">
        <v>88</v>
      </c>
      <c r="B9" s="37" t="s">
        <v>395</v>
      </c>
      <c r="C9" s="36">
        <v>10446631.76</v>
      </c>
      <c r="D9" s="36">
        <v>12935715.94</v>
      </c>
      <c r="E9" s="33" t="s">
        <v>396</v>
      </c>
      <c r="F9" s="37" t="s">
        <v>397</v>
      </c>
      <c r="G9" s="36"/>
      <c r="H9" s="36"/>
    </row>
    <row r="10" spans="1:8" s="25" customFormat="1" ht="12.75" customHeight="1">
      <c r="A10" s="33" t="s">
        <v>92</v>
      </c>
      <c r="B10" s="37" t="s">
        <v>398</v>
      </c>
      <c r="C10" s="36">
        <v>13815539.87</v>
      </c>
      <c r="D10" s="36">
        <v>28332615.25</v>
      </c>
      <c r="E10" s="33" t="s">
        <v>399</v>
      </c>
      <c r="F10" s="37" t="s">
        <v>400</v>
      </c>
      <c r="G10" s="36"/>
      <c r="H10" s="36"/>
    </row>
    <row r="11" spans="1:8" s="25" customFormat="1" ht="12.75" customHeight="1">
      <c r="A11" s="33" t="s">
        <v>96</v>
      </c>
      <c r="B11" s="37" t="s">
        <v>401</v>
      </c>
      <c r="C11" s="36">
        <v>21004.59</v>
      </c>
      <c r="D11" s="36">
        <v>30709.69</v>
      </c>
      <c r="E11" s="33" t="s">
        <v>402</v>
      </c>
      <c r="F11" s="37" t="s">
        <v>403</v>
      </c>
      <c r="G11" s="38">
        <v>8447052.68</v>
      </c>
      <c r="H11" s="36"/>
    </row>
    <row r="12" spans="1:8" s="25" customFormat="1" ht="12.75" customHeight="1">
      <c r="A12" s="33" t="s">
        <v>100</v>
      </c>
      <c r="B12" s="37" t="s">
        <v>404</v>
      </c>
      <c r="C12" s="36">
        <v>7935.51</v>
      </c>
      <c r="D12" s="36"/>
      <c r="E12" s="33" t="s">
        <v>405</v>
      </c>
      <c r="F12" s="34" t="s">
        <v>406</v>
      </c>
      <c r="G12" s="36"/>
      <c r="H12" s="36"/>
    </row>
    <row r="13" spans="1:8" s="25" customFormat="1" ht="12.75" customHeight="1">
      <c r="A13" s="33" t="s">
        <v>104</v>
      </c>
      <c r="B13" s="37" t="s">
        <v>407</v>
      </c>
      <c r="C13" s="36"/>
      <c r="D13" s="36"/>
      <c r="E13" s="33" t="s">
        <v>408</v>
      </c>
      <c r="F13" s="37" t="s">
        <v>409</v>
      </c>
      <c r="G13" s="36"/>
      <c r="H13" s="36"/>
    </row>
    <row r="14" spans="1:8" s="25" customFormat="1" ht="12.75" customHeight="1">
      <c r="A14" s="33" t="s">
        <v>108</v>
      </c>
      <c r="B14" s="37" t="s">
        <v>410</v>
      </c>
      <c r="C14" s="36">
        <v>358060.08</v>
      </c>
      <c r="D14" s="36"/>
      <c r="E14" s="33" t="s">
        <v>411</v>
      </c>
      <c r="F14" s="37" t="s">
        <v>412</v>
      </c>
      <c r="G14" s="36"/>
      <c r="H14" s="36"/>
    </row>
    <row r="15" spans="1:8" s="25" customFormat="1" ht="12.75" customHeight="1">
      <c r="A15" s="33" t="s">
        <v>112</v>
      </c>
      <c r="B15" s="37" t="s">
        <v>413</v>
      </c>
      <c r="C15" s="36">
        <v>3915958.85</v>
      </c>
      <c r="D15" s="36"/>
      <c r="E15" s="33" t="s">
        <v>414</v>
      </c>
      <c r="F15" s="37" t="s">
        <v>415</v>
      </c>
      <c r="G15" s="36"/>
      <c r="H15" s="36"/>
    </row>
    <row r="16" spans="1:8" s="25" customFormat="1" ht="12.75" customHeight="1">
      <c r="A16" s="33" t="s">
        <v>116</v>
      </c>
      <c r="B16" s="37" t="s">
        <v>416</v>
      </c>
      <c r="C16" s="36">
        <v>847128.07</v>
      </c>
      <c r="D16" s="36">
        <v>651719.43</v>
      </c>
      <c r="E16" s="33" t="s">
        <v>417</v>
      </c>
      <c r="F16" s="37" t="s">
        <v>418</v>
      </c>
      <c r="G16" s="36"/>
      <c r="H16" s="36"/>
    </row>
    <row r="17" spans="1:8" s="25" customFormat="1" ht="12.75" customHeight="1">
      <c r="A17" s="33" t="s">
        <v>120</v>
      </c>
      <c r="B17" s="37" t="s">
        <v>419</v>
      </c>
      <c r="C17" s="36"/>
      <c r="D17" s="36">
        <v>19728555.98</v>
      </c>
      <c r="E17" s="33" t="s">
        <v>420</v>
      </c>
      <c r="F17" s="34" t="s">
        <v>135</v>
      </c>
      <c r="G17" s="35">
        <f>81694137.16+33150469.88</f>
        <v>114844607.03999999</v>
      </c>
      <c r="H17" s="36">
        <v>141102750.17</v>
      </c>
    </row>
    <row r="18" spans="1:8" s="25" customFormat="1" ht="12.75" customHeight="1">
      <c r="A18" s="33" t="s">
        <v>124</v>
      </c>
      <c r="B18" s="37" t="s">
        <v>421</v>
      </c>
      <c r="C18" s="36"/>
      <c r="D18" s="36">
        <v>42622.95</v>
      </c>
      <c r="E18" s="33" t="s">
        <v>422</v>
      </c>
      <c r="F18" s="34" t="s">
        <v>423</v>
      </c>
      <c r="G18" s="36">
        <v>31639949.02</v>
      </c>
      <c r="H18" s="36">
        <v>40889386.97</v>
      </c>
    </row>
    <row r="19" spans="1:8" s="25" customFormat="1" ht="12.75" customHeight="1">
      <c r="A19" s="33" t="s">
        <v>128</v>
      </c>
      <c r="B19" s="34" t="s">
        <v>424</v>
      </c>
      <c r="C19" s="36">
        <v>21958641.11</v>
      </c>
      <c r="D19" s="36">
        <v>26546018.3</v>
      </c>
      <c r="E19" s="33" t="s">
        <v>425</v>
      </c>
      <c r="F19" s="37" t="s">
        <v>426</v>
      </c>
      <c r="G19" s="36">
        <v>1996678.52</v>
      </c>
      <c r="H19" s="36">
        <v>1902730.17</v>
      </c>
    </row>
    <row r="20" spans="1:8" s="25" customFormat="1" ht="12.75" customHeight="1">
      <c r="A20" s="33" t="s">
        <v>132</v>
      </c>
      <c r="B20" s="37" t="s">
        <v>427</v>
      </c>
      <c r="C20" s="36">
        <v>2209647.93</v>
      </c>
      <c r="D20" s="36">
        <v>2367445.66</v>
      </c>
      <c r="E20" s="33" t="s">
        <v>428</v>
      </c>
      <c r="F20" s="37" t="s">
        <v>429</v>
      </c>
      <c r="G20" s="36">
        <v>2449742.24</v>
      </c>
      <c r="H20" s="36">
        <v>835783.17</v>
      </c>
    </row>
    <row r="21" spans="1:8" s="25" customFormat="1" ht="12.75" customHeight="1">
      <c r="A21" s="33" t="s">
        <v>136</v>
      </c>
      <c r="B21" s="37" t="s">
        <v>430</v>
      </c>
      <c r="C21" s="36">
        <v>7639597.96</v>
      </c>
      <c r="D21" s="36">
        <v>10172025.08</v>
      </c>
      <c r="E21" s="33" t="s">
        <v>431</v>
      </c>
      <c r="F21" s="37" t="s">
        <v>432</v>
      </c>
      <c r="G21" s="36">
        <v>2494870.01</v>
      </c>
      <c r="H21" s="36">
        <v>2883036.14</v>
      </c>
    </row>
    <row r="22" spans="1:8" s="25" customFormat="1" ht="12.75" customHeight="1">
      <c r="A22" s="33" t="s">
        <v>140</v>
      </c>
      <c r="B22" s="37" t="s">
        <v>433</v>
      </c>
      <c r="C22" s="36">
        <v>4074502.93</v>
      </c>
      <c r="D22" s="36">
        <v>2637343.52</v>
      </c>
      <c r="E22" s="33" t="s">
        <v>434</v>
      </c>
      <c r="F22" s="37" t="s">
        <v>435</v>
      </c>
      <c r="G22" s="36">
        <v>24665932.78</v>
      </c>
      <c r="H22" s="36">
        <v>35169520.4</v>
      </c>
    </row>
    <row r="23" spans="1:8" s="25" customFormat="1" ht="12.75" customHeight="1">
      <c r="A23" s="33" t="s">
        <v>144</v>
      </c>
      <c r="B23" s="37" t="s">
        <v>436</v>
      </c>
      <c r="C23" s="36"/>
      <c r="D23" s="36"/>
      <c r="E23" s="33" t="s">
        <v>437</v>
      </c>
      <c r="F23" s="37" t="s">
        <v>438</v>
      </c>
      <c r="G23" s="36"/>
      <c r="H23" s="36"/>
    </row>
    <row r="24" spans="1:8" s="25" customFormat="1" ht="12.75" customHeight="1">
      <c r="A24" s="33" t="s">
        <v>148</v>
      </c>
      <c r="B24" s="37" t="s">
        <v>439</v>
      </c>
      <c r="C24" s="36"/>
      <c r="D24" s="36"/>
      <c r="E24" s="33" t="s">
        <v>440</v>
      </c>
      <c r="F24" s="37" t="s">
        <v>441</v>
      </c>
      <c r="G24" s="36">
        <v>32725.47</v>
      </c>
      <c r="H24" s="36">
        <v>83108.89</v>
      </c>
    </row>
    <row r="25" spans="1:8" s="25" customFormat="1" ht="12.75" customHeight="1">
      <c r="A25" s="33" t="s">
        <v>152</v>
      </c>
      <c r="B25" s="37" t="s">
        <v>442</v>
      </c>
      <c r="C25" s="36"/>
      <c r="D25" s="36"/>
      <c r="E25" s="33" t="s">
        <v>443</v>
      </c>
      <c r="F25" s="37" t="s">
        <v>444</v>
      </c>
      <c r="G25" s="36"/>
      <c r="H25" s="36">
        <v>15208.2</v>
      </c>
    </row>
    <row r="26" spans="1:8" s="25" customFormat="1" ht="12.75" customHeight="1">
      <c r="A26" s="33" t="s">
        <v>156</v>
      </c>
      <c r="B26" s="37" t="s">
        <v>445</v>
      </c>
      <c r="C26" s="36"/>
      <c r="D26" s="36"/>
      <c r="E26" s="33" t="s">
        <v>446</v>
      </c>
      <c r="F26" s="34" t="s">
        <v>447</v>
      </c>
      <c r="G26" s="36">
        <v>1783937.35</v>
      </c>
      <c r="H26" s="36">
        <v>7459283.26</v>
      </c>
    </row>
    <row r="27" spans="1:8" s="25" customFormat="1" ht="12.75" customHeight="1">
      <c r="A27" s="33" t="s">
        <v>160</v>
      </c>
      <c r="B27" s="37" t="s">
        <v>448</v>
      </c>
      <c r="C27" s="36">
        <v>8034892.29</v>
      </c>
      <c r="D27" s="36">
        <v>11369204.04</v>
      </c>
      <c r="E27" s="33" t="s">
        <v>449</v>
      </c>
      <c r="F27" s="37" t="s">
        <v>450</v>
      </c>
      <c r="G27" s="36">
        <v>1683827.76</v>
      </c>
      <c r="H27" s="36">
        <v>1194411.11</v>
      </c>
    </row>
    <row r="28" spans="1:8" s="25" customFormat="1" ht="12.75" customHeight="1">
      <c r="A28" s="33" t="s">
        <v>164</v>
      </c>
      <c r="B28" s="37" t="s">
        <v>451</v>
      </c>
      <c r="C28" s="36"/>
      <c r="D28" s="36"/>
      <c r="E28" s="33" t="s">
        <v>452</v>
      </c>
      <c r="F28" s="37" t="s">
        <v>453</v>
      </c>
      <c r="G28" s="36"/>
      <c r="H28" s="36"/>
    </row>
    <row r="29" spans="1:8" s="25" customFormat="1" ht="12.75" customHeight="1">
      <c r="A29" s="33" t="s">
        <v>168</v>
      </c>
      <c r="B29" s="34" t="s">
        <v>454</v>
      </c>
      <c r="C29" s="36">
        <v>1250572.57</v>
      </c>
      <c r="D29" s="36">
        <v>1441438.74</v>
      </c>
      <c r="E29" s="33" t="s">
        <v>455</v>
      </c>
      <c r="F29" s="37" t="s">
        <v>456</v>
      </c>
      <c r="G29" s="36">
        <v>100109.59</v>
      </c>
      <c r="H29" s="36">
        <v>127372.15</v>
      </c>
    </row>
    <row r="30" spans="1:8" s="25" customFormat="1" ht="12.75" customHeight="1">
      <c r="A30" s="33" t="s">
        <v>172</v>
      </c>
      <c r="B30" s="37" t="s">
        <v>457</v>
      </c>
      <c r="C30" s="36">
        <v>679214.83</v>
      </c>
      <c r="D30" s="36">
        <v>720369.13</v>
      </c>
      <c r="E30" s="33" t="s">
        <v>458</v>
      </c>
      <c r="F30" s="37" t="s">
        <v>459</v>
      </c>
      <c r="G30" s="36"/>
      <c r="H30" s="36">
        <v>6137500</v>
      </c>
    </row>
    <row r="31" spans="1:8" s="25" customFormat="1" ht="12.75" customHeight="1">
      <c r="A31" s="33" t="s">
        <v>176</v>
      </c>
      <c r="B31" s="37" t="s">
        <v>460</v>
      </c>
      <c r="C31" s="36">
        <v>303566.89</v>
      </c>
      <c r="D31" s="36">
        <v>361278.31</v>
      </c>
      <c r="E31" s="33" t="s">
        <v>461</v>
      </c>
      <c r="F31" s="37" t="s">
        <v>462</v>
      </c>
      <c r="G31" s="36"/>
      <c r="H31" s="36"/>
    </row>
    <row r="32" spans="1:8" s="25" customFormat="1" ht="12.75" customHeight="1">
      <c r="A32" s="33" t="s">
        <v>74</v>
      </c>
      <c r="B32" s="37" t="s">
        <v>463</v>
      </c>
      <c r="C32" s="36"/>
      <c r="D32" s="36"/>
      <c r="E32" s="33" t="s">
        <v>464</v>
      </c>
      <c r="F32" s="37" t="s">
        <v>465</v>
      </c>
      <c r="G32" s="36"/>
      <c r="H32" s="36"/>
    </row>
    <row r="33" spans="1:8" s="25" customFormat="1" ht="12.75" customHeight="1">
      <c r="A33" s="33" t="s">
        <v>78</v>
      </c>
      <c r="B33" s="37" t="s">
        <v>466</v>
      </c>
      <c r="C33" s="36">
        <v>109802.73</v>
      </c>
      <c r="D33" s="36">
        <v>203491.71</v>
      </c>
      <c r="E33" s="33" t="s">
        <v>467</v>
      </c>
      <c r="F33" s="37" t="s">
        <v>468</v>
      </c>
      <c r="G33" s="36"/>
      <c r="H33" s="36"/>
    </row>
    <row r="34" spans="1:8" s="25" customFormat="1" ht="12.75" customHeight="1">
      <c r="A34" s="33" t="s">
        <v>82</v>
      </c>
      <c r="B34" s="37" t="s">
        <v>469</v>
      </c>
      <c r="C34" s="36"/>
      <c r="D34" s="36">
        <v>194.17</v>
      </c>
      <c r="E34" s="33" t="s">
        <v>470</v>
      </c>
      <c r="F34" s="37" t="s">
        <v>471</v>
      </c>
      <c r="G34" s="36"/>
      <c r="H34" s="36"/>
    </row>
    <row r="35" spans="1:8" s="25" customFormat="1" ht="12.75" customHeight="1">
      <c r="A35" s="33" t="s">
        <v>86</v>
      </c>
      <c r="B35" s="37" t="s">
        <v>472</v>
      </c>
      <c r="C35" s="36">
        <v>154231.42</v>
      </c>
      <c r="D35" s="36">
        <v>149408.76</v>
      </c>
      <c r="E35" s="33" t="s">
        <v>473</v>
      </c>
      <c r="F35" s="34" t="s">
        <v>474</v>
      </c>
      <c r="G35" s="36">
        <v>1892514.01</v>
      </c>
      <c r="H35" s="36">
        <v>2410767.42</v>
      </c>
    </row>
    <row r="36" spans="1:8" s="25" customFormat="1" ht="12.75" customHeight="1">
      <c r="A36" s="33" t="s">
        <v>90</v>
      </c>
      <c r="B36" s="37" t="s">
        <v>475</v>
      </c>
      <c r="C36" s="36"/>
      <c r="D36" s="36"/>
      <c r="E36" s="33" t="s">
        <v>476</v>
      </c>
      <c r="F36" s="37" t="s">
        <v>477</v>
      </c>
      <c r="G36" s="36">
        <v>1512704.03</v>
      </c>
      <c r="H36" s="36">
        <v>1747397.61</v>
      </c>
    </row>
    <row r="37" spans="1:8" s="25" customFormat="1" ht="12.75" customHeight="1">
      <c r="A37" s="33" t="s">
        <v>94</v>
      </c>
      <c r="B37" s="37" t="s">
        <v>478</v>
      </c>
      <c r="C37" s="36">
        <v>3756.7</v>
      </c>
      <c r="D37" s="36">
        <v>6696.66</v>
      </c>
      <c r="E37" s="33" t="s">
        <v>479</v>
      </c>
      <c r="F37" s="37" t="s">
        <v>480</v>
      </c>
      <c r="G37" s="36">
        <v>156451.82</v>
      </c>
      <c r="H37" s="36">
        <v>134917.99</v>
      </c>
    </row>
    <row r="38" spans="1:8" s="25" customFormat="1" ht="12.75" customHeight="1">
      <c r="A38" s="33" t="s">
        <v>98</v>
      </c>
      <c r="B38" s="34" t="s">
        <v>481</v>
      </c>
      <c r="C38" s="36">
        <v>151752.82</v>
      </c>
      <c r="D38" s="36">
        <v>72602.23</v>
      </c>
      <c r="E38" s="33" t="s">
        <v>482</v>
      </c>
      <c r="F38" s="37" t="s">
        <v>483</v>
      </c>
      <c r="G38" s="36">
        <v>52412.92</v>
      </c>
      <c r="H38" s="36">
        <v>37240</v>
      </c>
    </row>
    <row r="39" spans="1:8" s="25" customFormat="1" ht="12.75" customHeight="1">
      <c r="A39" s="33" t="s">
        <v>102</v>
      </c>
      <c r="B39" s="37" t="s">
        <v>484</v>
      </c>
      <c r="C39" s="36"/>
      <c r="D39" s="36"/>
      <c r="E39" s="33" t="s">
        <v>485</v>
      </c>
      <c r="F39" s="37" t="s">
        <v>486</v>
      </c>
      <c r="G39" s="36">
        <v>168130.44</v>
      </c>
      <c r="H39" s="36">
        <v>488553.37</v>
      </c>
    </row>
    <row r="40" spans="1:8" s="25" customFormat="1" ht="12.75" customHeight="1">
      <c r="A40" s="33" t="s">
        <v>106</v>
      </c>
      <c r="B40" s="37" t="s">
        <v>487</v>
      </c>
      <c r="C40" s="36"/>
      <c r="D40" s="36"/>
      <c r="E40" s="33" t="s">
        <v>488</v>
      </c>
      <c r="F40" s="37" t="s">
        <v>489</v>
      </c>
      <c r="G40" s="36">
        <v>2814.8</v>
      </c>
      <c r="H40" s="36">
        <v>2658.45</v>
      </c>
    </row>
    <row r="41" spans="1:8" s="25" customFormat="1" ht="12.75" customHeight="1">
      <c r="A41" s="33" t="s">
        <v>110</v>
      </c>
      <c r="B41" s="37" t="s">
        <v>490</v>
      </c>
      <c r="C41" s="36"/>
      <c r="D41" s="36"/>
      <c r="E41" s="33" t="s">
        <v>491</v>
      </c>
      <c r="F41" s="34" t="s">
        <v>492</v>
      </c>
      <c r="G41" s="36">
        <v>45427590.78</v>
      </c>
      <c r="H41" s="36">
        <v>51900810.3</v>
      </c>
    </row>
    <row r="42" spans="1:8" s="25" customFormat="1" ht="12.75" customHeight="1">
      <c r="A42" s="33" t="s">
        <v>114</v>
      </c>
      <c r="B42" s="37" t="s">
        <v>493</v>
      </c>
      <c r="C42" s="36">
        <v>74902.66</v>
      </c>
      <c r="D42" s="36">
        <v>8141.6</v>
      </c>
      <c r="E42" s="33" t="s">
        <v>494</v>
      </c>
      <c r="F42" s="37" t="s">
        <v>495</v>
      </c>
      <c r="G42" s="36">
        <v>3864764.76</v>
      </c>
      <c r="H42" s="36">
        <v>5174029.85</v>
      </c>
    </row>
    <row r="43" spans="1:8" s="25" customFormat="1" ht="12.75" customHeight="1">
      <c r="A43" s="33" t="s">
        <v>118</v>
      </c>
      <c r="B43" s="37" t="s">
        <v>496</v>
      </c>
      <c r="C43" s="36">
        <v>76850.16</v>
      </c>
      <c r="D43" s="36">
        <v>64460.63</v>
      </c>
      <c r="E43" s="33" t="s">
        <v>497</v>
      </c>
      <c r="F43" s="37" t="s">
        <v>498</v>
      </c>
      <c r="G43" s="36">
        <v>207393</v>
      </c>
      <c r="H43" s="36">
        <v>237179</v>
      </c>
    </row>
    <row r="44" spans="1:8" s="25" customFormat="1" ht="12.75" customHeight="1">
      <c r="A44" s="33" t="s">
        <v>122</v>
      </c>
      <c r="B44" s="34" t="s">
        <v>499</v>
      </c>
      <c r="C44" s="36"/>
      <c r="D44" s="36"/>
      <c r="E44" s="33" t="s">
        <v>500</v>
      </c>
      <c r="F44" s="37" t="s">
        <v>501</v>
      </c>
      <c r="G44" s="36">
        <v>178247.18</v>
      </c>
      <c r="H44" s="36">
        <v>199343.92</v>
      </c>
    </row>
    <row r="45" spans="1:8" s="25" customFormat="1" ht="12.75" customHeight="1">
      <c r="A45" s="33" t="s">
        <v>126</v>
      </c>
      <c r="B45" s="37" t="s">
        <v>502</v>
      </c>
      <c r="C45" s="36"/>
      <c r="D45" s="36"/>
      <c r="E45" s="33" t="s">
        <v>503</v>
      </c>
      <c r="F45" s="37" t="s">
        <v>504</v>
      </c>
      <c r="G45" s="36">
        <v>487276.8</v>
      </c>
      <c r="H45" s="36">
        <v>542184.45</v>
      </c>
    </row>
    <row r="46" spans="1:8" s="25" customFormat="1" ht="12.75" customHeight="1">
      <c r="A46" s="33" t="s">
        <v>130</v>
      </c>
      <c r="B46" s="37" t="s">
        <v>505</v>
      </c>
      <c r="C46" s="36"/>
      <c r="D46" s="36"/>
      <c r="E46" s="33" t="s">
        <v>506</v>
      </c>
      <c r="F46" s="37" t="s">
        <v>507</v>
      </c>
      <c r="G46" s="36">
        <v>416994.99</v>
      </c>
      <c r="H46" s="36">
        <v>490890.15</v>
      </c>
    </row>
    <row r="47" spans="1:8" s="25" customFormat="1" ht="12.75" customHeight="1">
      <c r="A47" s="33" t="s">
        <v>134</v>
      </c>
      <c r="B47" s="37" t="s">
        <v>508</v>
      </c>
      <c r="C47" s="36"/>
      <c r="D47" s="36"/>
      <c r="E47" s="33" t="s">
        <v>509</v>
      </c>
      <c r="F47" s="37" t="s">
        <v>510</v>
      </c>
      <c r="G47" s="36">
        <v>68806.01</v>
      </c>
      <c r="H47" s="36">
        <v>62229.62</v>
      </c>
    </row>
    <row r="48" spans="1:8" s="25" customFormat="1" ht="12.75" customHeight="1">
      <c r="A48" s="33" t="s">
        <v>138</v>
      </c>
      <c r="B48" s="34" t="s">
        <v>511</v>
      </c>
      <c r="C48" s="36"/>
      <c r="D48" s="36"/>
      <c r="E48" s="33" t="s">
        <v>512</v>
      </c>
      <c r="F48" s="37" t="s">
        <v>513</v>
      </c>
      <c r="G48" s="36">
        <v>615330</v>
      </c>
      <c r="H48" s="36">
        <v>564790.44</v>
      </c>
    </row>
    <row r="49" spans="1:8" s="25" customFormat="1" ht="12.75" customHeight="1">
      <c r="A49" s="33" t="s">
        <v>142</v>
      </c>
      <c r="B49" s="37" t="s">
        <v>514</v>
      </c>
      <c r="C49" s="36"/>
      <c r="D49" s="36"/>
      <c r="E49" s="33" t="s">
        <v>515</v>
      </c>
      <c r="F49" s="37" t="s">
        <v>516</v>
      </c>
      <c r="G49" s="36">
        <v>33244.14</v>
      </c>
      <c r="H49" s="36">
        <v>29088</v>
      </c>
    </row>
    <row r="50" spans="1:8" s="25" customFormat="1" ht="12.75" customHeight="1">
      <c r="A50" s="33" t="s">
        <v>146</v>
      </c>
      <c r="B50" s="37" t="s">
        <v>517</v>
      </c>
      <c r="C50" s="36"/>
      <c r="D50" s="36"/>
      <c r="E50" s="33" t="s">
        <v>518</v>
      </c>
      <c r="F50" s="37" t="s">
        <v>519</v>
      </c>
      <c r="G50" s="36">
        <v>741910.98</v>
      </c>
      <c r="H50" s="36">
        <v>700160.19</v>
      </c>
    </row>
    <row r="51" spans="1:8" s="25" customFormat="1" ht="12.75" customHeight="1">
      <c r="A51" s="33" t="s">
        <v>150</v>
      </c>
      <c r="B51" s="37" t="s">
        <v>520</v>
      </c>
      <c r="C51" s="36"/>
      <c r="D51" s="36"/>
      <c r="E51" s="33" t="s">
        <v>521</v>
      </c>
      <c r="F51" s="37" t="s">
        <v>522</v>
      </c>
      <c r="G51" s="36">
        <v>15664.3</v>
      </c>
      <c r="H51" s="36">
        <v>201</v>
      </c>
    </row>
    <row r="52" spans="1:8" s="25" customFormat="1" ht="12.75" customHeight="1">
      <c r="A52" s="33" t="s">
        <v>154</v>
      </c>
      <c r="B52" s="37" t="s">
        <v>523</v>
      </c>
      <c r="C52" s="36"/>
      <c r="D52" s="36"/>
      <c r="E52" s="33" t="s">
        <v>524</v>
      </c>
      <c r="F52" s="37" t="s">
        <v>525</v>
      </c>
      <c r="G52" s="36"/>
      <c r="H52" s="36"/>
    </row>
    <row r="53" spans="1:8" s="25" customFormat="1" ht="12.75" customHeight="1">
      <c r="A53" s="33" t="s">
        <v>158</v>
      </c>
      <c r="B53" s="37" t="s">
        <v>526</v>
      </c>
      <c r="C53" s="36"/>
      <c r="D53" s="36"/>
      <c r="E53" s="33" t="s">
        <v>527</v>
      </c>
      <c r="F53" s="37" t="s">
        <v>528</v>
      </c>
      <c r="G53" s="36">
        <v>721132</v>
      </c>
      <c r="H53" s="36">
        <v>456430</v>
      </c>
    </row>
    <row r="54" spans="1:8" s="25" customFormat="1" ht="12.75" customHeight="1">
      <c r="A54" s="33" t="s">
        <v>162</v>
      </c>
      <c r="B54" s="34" t="s">
        <v>529</v>
      </c>
      <c r="C54" s="35">
        <v>8447052.68</v>
      </c>
      <c r="D54" s="36">
        <v>327117.14</v>
      </c>
      <c r="E54" s="33" t="s">
        <v>530</v>
      </c>
      <c r="F54" s="37" t="s">
        <v>531</v>
      </c>
      <c r="G54" s="36">
        <v>83600</v>
      </c>
      <c r="H54" s="36">
        <v>84500</v>
      </c>
    </row>
    <row r="55" spans="1:8" s="25" customFormat="1" ht="12.75" customHeight="1">
      <c r="A55" s="33" t="s">
        <v>166</v>
      </c>
      <c r="B55" s="37" t="s">
        <v>532</v>
      </c>
      <c r="C55" s="36"/>
      <c r="D55" s="36"/>
      <c r="E55" s="33" t="s">
        <v>533</v>
      </c>
      <c r="F55" s="37" t="s">
        <v>534</v>
      </c>
      <c r="G55" s="36">
        <v>826268.55</v>
      </c>
      <c r="H55" s="36">
        <v>617311.69</v>
      </c>
    </row>
    <row r="56" spans="1:8" s="25" customFormat="1" ht="12.75" customHeight="1">
      <c r="A56" s="33" t="s">
        <v>170</v>
      </c>
      <c r="B56" s="37" t="s">
        <v>535</v>
      </c>
      <c r="C56" s="36"/>
      <c r="D56" s="36"/>
      <c r="E56" s="33" t="s">
        <v>536</v>
      </c>
      <c r="F56" s="37" t="s">
        <v>537</v>
      </c>
      <c r="G56" s="36"/>
      <c r="H56" s="36"/>
    </row>
    <row r="57" spans="1:8" s="25" customFormat="1" ht="12.75" customHeight="1">
      <c r="A57" s="33" t="s">
        <v>174</v>
      </c>
      <c r="B57" s="37" t="s">
        <v>538</v>
      </c>
      <c r="C57" s="39"/>
      <c r="D57" s="39"/>
      <c r="E57" s="33" t="s">
        <v>539</v>
      </c>
      <c r="F57" s="37" t="s">
        <v>540</v>
      </c>
      <c r="G57" s="39"/>
      <c r="H57" s="39"/>
    </row>
    <row r="58" spans="1:8" ht="24" customHeight="1">
      <c r="A58" s="40" t="s">
        <v>62</v>
      </c>
      <c r="B58" s="40"/>
      <c r="C58" s="40"/>
      <c r="D58" s="40" t="s">
        <v>63</v>
      </c>
      <c r="E58" s="40"/>
      <c r="F58" s="40"/>
      <c r="G58" s="41" t="s">
        <v>541</v>
      </c>
      <c r="H58" s="41"/>
    </row>
    <row r="59" spans="1:8" ht="12.75" customHeight="1">
      <c r="A59" s="42" t="s">
        <v>542</v>
      </c>
      <c r="B59" s="43" t="s">
        <v>543</v>
      </c>
      <c r="C59" s="36"/>
      <c r="D59" s="36"/>
      <c r="E59" s="42" t="s">
        <v>544</v>
      </c>
      <c r="F59" s="43" t="s">
        <v>545</v>
      </c>
      <c r="G59" s="35">
        <v>33110469.88</v>
      </c>
      <c r="H59" s="36">
        <v>32143640.44</v>
      </c>
    </row>
    <row r="60" spans="1:8" ht="12.75" customHeight="1">
      <c r="A60" s="33" t="s">
        <v>546</v>
      </c>
      <c r="B60" s="37" t="s">
        <v>547</v>
      </c>
      <c r="C60" s="36">
        <v>251263.12</v>
      </c>
      <c r="D60" s="36">
        <v>274576.75</v>
      </c>
      <c r="E60" s="33" t="s">
        <v>548</v>
      </c>
      <c r="F60" s="37" t="s">
        <v>549</v>
      </c>
      <c r="G60" s="35">
        <v>40000</v>
      </c>
      <c r="H60" s="36">
        <v>5355073.25</v>
      </c>
    </row>
    <row r="61" spans="1:8" ht="12.75" customHeight="1">
      <c r="A61" s="33" t="s">
        <v>550</v>
      </c>
      <c r="B61" s="37" t="s">
        <v>551</v>
      </c>
      <c r="C61" s="36">
        <v>704247.15</v>
      </c>
      <c r="D61" s="36">
        <v>777807.01</v>
      </c>
      <c r="E61" s="33" t="s">
        <v>552</v>
      </c>
      <c r="F61" s="37" t="s">
        <v>553</v>
      </c>
      <c r="G61" s="36"/>
      <c r="H61" s="36"/>
    </row>
    <row r="62" spans="1:8" ht="12.75" customHeight="1">
      <c r="A62" s="33" t="s">
        <v>554</v>
      </c>
      <c r="B62" s="37" t="s">
        <v>555</v>
      </c>
      <c r="C62" s="36">
        <v>363199.47</v>
      </c>
      <c r="D62" s="36">
        <v>388498.6</v>
      </c>
      <c r="E62" s="33" t="s">
        <v>556</v>
      </c>
      <c r="F62" s="37" t="s">
        <v>557</v>
      </c>
      <c r="G62" s="36"/>
      <c r="H62" s="36"/>
    </row>
    <row r="63" spans="1:8" ht="12.75" customHeight="1">
      <c r="A63" s="33" t="s">
        <v>558</v>
      </c>
      <c r="B63" s="37" t="s">
        <v>559</v>
      </c>
      <c r="C63" s="36">
        <v>66920</v>
      </c>
      <c r="D63" s="36">
        <v>109525</v>
      </c>
      <c r="E63" s="33" t="s">
        <v>560</v>
      </c>
      <c r="F63" s="37" t="s">
        <v>561</v>
      </c>
      <c r="G63" s="36"/>
      <c r="H63" s="36"/>
    </row>
    <row r="64" spans="1:8" ht="12.75" customHeight="1">
      <c r="A64" s="33" t="s">
        <v>562</v>
      </c>
      <c r="B64" s="37" t="s">
        <v>563</v>
      </c>
      <c r="C64" s="36">
        <v>11900</v>
      </c>
      <c r="D64" s="36">
        <v>11600</v>
      </c>
      <c r="E64" s="33" t="s">
        <v>564</v>
      </c>
      <c r="F64" s="37" t="s">
        <v>565</v>
      </c>
      <c r="G64" s="36"/>
      <c r="H64" s="36"/>
    </row>
    <row r="65" spans="1:8" ht="12.75" customHeight="1">
      <c r="A65" s="33" t="s">
        <v>566</v>
      </c>
      <c r="B65" s="37" t="s">
        <v>567</v>
      </c>
      <c r="C65" s="36">
        <v>163200</v>
      </c>
      <c r="D65" s="36">
        <v>163200</v>
      </c>
      <c r="E65" s="33" t="s">
        <v>568</v>
      </c>
      <c r="F65" s="37" t="s">
        <v>569</v>
      </c>
      <c r="G65" s="36"/>
      <c r="H65" s="36"/>
    </row>
    <row r="66" spans="1:8" ht="12.75" customHeight="1">
      <c r="A66" s="33" t="s">
        <v>570</v>
      </c>
      <c r="B66" s="37" t="s">
        <v>571</v>
      </c>
      <c r="C66" s="36">
        <v>6500</v>
      </c>
      <c r="D66" s="36">
        <v>2300</v>
      </c>
      <c r="E66" s="33" t="s">
        <v>572</v>
      </c>
      <c r="F66" s="37" t="s">
        <v>573</v>
      </c>
      <c r="G66" s="36"/>
      <c r="H66" s="36"/>
    </row>
    <row r="67" spans="1:8" ht="12.75" customHeight="1">
      <c r="A67" s="33" t="s">
        <v>574</v>
      </c>
      <c r="B67" s="37" t="s">
        <v>575</v>
      </c>
      <c r="C67" s="36"/>
      <c r="D67" s="36"/>
      <c r="E67" s="33" t="s">
        <v>576</v>
      </c>
      <c r="F67" s="37" t="s">
        <v>577</v>
      </c>
      <c r="G67" s="36"/>
      <c r="H67" s="36">
        <v>-67244.54</v>
      </c>
    </row>
    <row r="68" spans="1:8" ht="12.75" customHeight="1">
      <c r="A68" s="33" t="s">
        <v>578</v>
      </c>
      <c r="B68" s="37" t="s">
        <v>579</v>
      </c>
      <c r="C68" s="36">
        <v>384347.13</v>
      </c>
      <c r="D68" s="36">
        <v>373592</v>
      </c>
      <c r="E68" s="33" t="s">
        <v>580</v>
      </c>
      <c r="F68" s="37" t="s">
        <v>581</v>
      </c>
      <c r="G68" s="36"/>
      <c r="H68" s="36"/>
    </row>
    <row r="69" spans="1:8" ht="12.75" customHeight="1">
      <c r="A69" s="33" t="s">
        <v>582</v>
      </c>
      <c r="B69" s="37" t="s">
        <v>583</v>
      </c>
      <c r="C69" s="36"/>
      <c r="D69" s="36"/>
      <c r="E69" s="33" t="s">
        <v>584</v>
      </c>
      <c r="F69" s="34" t="s">
        <v>585</v>
      </c>
      <c r="G69" s="36"/>
      <c r="H69" s="36"/>
    </row>
    <row r="70" spans="1:8" ht="12.75" customHeight="1">
      <c r="A70" s="33" t="s">
        <v>586</v>
      </c>
      <c r="B70" s="37" t="s">
        <v>587</v>
      </c>
      <c r="C70" s="36">
        <v>890000</v>
      </c>
      <c r="D70" s="36">
        <v>960000</v>
      </c>
      <c r="E70" s="33" t="s">
        <v>588</v>
      </c>
      <c r="F70" s="37" t="s">
        <v>589</v>
      </c>
      <c r="G70" s="36"/>
      <c r="H70" s="36"/>
    </row>
    <row r="71" spans="1:8" ht="12.75" customHeight="1">
      <c r="A71" s="33" t="s">
        <v>590</v>
      </c>
      <c r="B71" s="37" t="s">
        <v>591</v>
      </c>
      <c r="C71" s="36">
        <v>160276.85</v>
      </c>
      <c r="D71" s="36">
        <v>179472.28</v>
      </c>
      <c r="E71" s="33" t="s">
        <v>592</v>
      </c>
      <c r="F71" s="37" t="s">
        <v>593</v>
      </c>
      <c r="G71" s="36"/>
      <c r="H71" s="36"/>
    </row>
    <row r="72" spans="1:8" ht="12.75" customHeight="1">
      <c r="A72" s="33" t="s">
        <v>594</v>
      </c>
      <c r="B72" s="37" t="s">
        <v>595</v>
      </c>
      <c r="C72" s="36">
        <v>18530000</v>
      </c>
      <c r="D72" s="36">
        <v>21650000</v>
      </c>
      <c r="E72" s="33" t="s">
        <v>596</v>
      </c>
      <c r="F72" s="37" t="s">
        <v>597</v>
      </c>
      <c r="G72" s="36"/>
      <c r="H72" s="36"/>
    </row>
    <row r="73" spans="1:8" ht="12.75" customHeight="1">
      <c r="A73" s="33" t="s">
        <v>598</v>
      </c>
      <c r="B73" s="37" t="s">
        <v>599</v>
      </c>
      <c r="C73" s="36">
        <v>2557650.78</v>
      </c>
      <c r="D73" s="36">
        <v>2944189.4</v>
      </c>
      <c r="E73" s="33" t="s">
        <v>600</v>
      </c>
      <c r="F73" s="37" t="s">
        <v>601</v>
      </c>
      <c r="G73" s="36"/>
      <c r="H73" s="36"/>
    </row>
    <row r="74" spans="1:8" ht="12.75" customHeight="1">
      <c r="A74" s="33" t="s">
        <v>602</v>
      </c>
      <c r="B74" s="37" t="s">
        <v>603</v>
      </c>
      <c r="C74" s="36">
        <v>619081.5</v>
      </c>
      <c r="D74" s="36">
        <v>259503.87</v>
      </c>
      <c r="E74" s="33" t="s">
        <v>604</v>
      </c>
      <c r="F74" s="37" t="s">
        <v>605</v>
      </c>
      <c r="G74" s="36"/>
      <c r="H74" s="36"/>
    </row>
    <row r="75" spans="1:8" ht="12.75" customHeight="1">
      <c r="A75" s="33" t="s">
        <v>606</v>
      </c>
      <c r="B75" s="37" t="s">
        <v>607</v>
      </c>
      <c r="C75" s="36">
        <v>370600</v>
      </c>
      <c r="D75" s="36">
        <v>433000</v>
      </c>
      <c r="E75" s="33" t="s">
        <v>608</v>
      </c>
      <c r="F75" s="37" t="s">
        <v>609</v>
      </c>
      <c r="G75" s="36"/>
      <c r="H75" s="36"/>
    </row>
    <row r="76" spans="1:8" ht="12.75" customHeight="1">
      <c r="A76" s="33" t="s">
        <v>610</v>
      </c>
      <c r="B76" s="37" t="s">
        <v>611</v>
      </c>
      <c r="C76" s="36">
        <v>1069645</v>
      </c>
      <c r="D76" s="36">
        <v>1571692</v>
      </c>
      <c r="E76" s="33" t="s">
        <v>612</v>
      </c>
      <c r="F76" s="37" t="s">
        <v>613</v>
      </c>
      <c r="G76" s="36"/>
      <c r="H76" s="36"/>
    </row>
    <row r="77" spans="1:8" ht="12.75" customHeight="1">
      <c r="A77" s="33" t="s">
        <v>614</v>
      </c>
      <c r="B77" s="37" t="s">
        <v>615</v>
      </c>
      <c r="C77" s="36">
        <v>231966.16</v>
      </c>
      <c r="D77" s="36">
        <v>1421900.3</v>
      </c>
      <c r="E77" s="33" t="s">
        <v>616</v>
      </c>
      <c r="F77" s="37" t="s">
        <v>617</v>
      </c>
      <c r="G77" s="36"/>
      <c r="H77" s="36"/>
    </row>
    <row r="78" spans="1:8" ht="12.75" customHeight="1">
      <c r="A78" s="33" t="s">
        <v>618</v>
      </c>
      <c r="B78" s="37" t="s">
        <v>619</v>
      </c>
      <c r="C78" s="36">
        <v>333760.46</v>
      </c>
      <c r="D78" s="36">
        <v>424281.78</v>
      </c>
      <c r="E78" s="33" t="s">
        <v>620</v>
      </c>
      <c r="F78" s="37" t="s">
        <v>621</v>
      </c>
      <c r="G78" s="36"/>
      <c r="H78" s="36"/>
    </row>
    <row r="79" spans="1:8" ht="12.75" customHeight="1">
      <c r="A79" s="33" t="s">
        <v>622</v>
      </c>
      <c r="B79" s="37" t="s">
        <v>623</v>
      </c>
      <c r="C79" s="36">
        <v>1630.02</v>
      </c>
      <c r="D79" s="36">
        <v>6387.08</v>
      </c>
      <c r="E79" s="33" t="s">
        <v>624</v>
      </c>
      <c r="F79" s="37" t="s">
        <v>625</v>
      </c>
      <c r="G79" s="36"/>
      <c r="H79" s="36"/>
    </row>
    <row r="80" spans="1:8" ht="12.75" customHeight="1">
      <c r="A80" s="33" t="s">
        <v>626</v>
      </c>
      <c r="B80" s="37" t="s">
        <v>627</v>
      </c>
      <c r="C80" s="36">
        <v>404.28</v>
      </c>
      <c r="D80" s="36">
        <v>9553.65</v>
      </c>
      <c r="E80" s="33" t="s">
        <v>628</v>
      </c>
      <c r="F80" s="34" t="s">
        <v>629</v>
      </c>
      <c r="G80" s="35">
        <f>35795900.29+8447052.68-33150469.88</f>
        <v>11092483.09</v>
      </c>
      <c r="H80" s="36">
        <v>20250001.58</v>
      </c>
    </row>
    <row r="81" spans="1:8" ht="12.75" customHeight="1">
      <c r="A81" s="33" t="s">
        <v>630</v>
      </c>
      <c r="B81" s="37" t="s">
        <v>631</v>
      </c>
      <c r="C81" s="36"/>
      <c r="D81" s="36"/>
      <c r="E81" s="33" t="s">
        <v>632</v>
      </c>
      <c r="F81" s="34" t="s">
        <v>633</v>
      </c>
      <c r="G81" s="36">
        <v>6291460.98</v>
      </c>
      <c r="H81" s="36">
        <v>250778.75</v>
      </c>
    </row>
    <row r="82" spans="1:8" ht="12.75" customHeight="1">
      <c r="A82" s="33" t="s">
        <v>634</v>
      </c>
      <c r="B82" s="37" t="s">
        <v>635</v>
      </c>
      <c r="C82" s="36">
        <v>1561600</v>
      </c>
      <c r="D82" s="36">
        <v>1482400</v>
      </c>
      <c r="E82" s="33" t="s">
        <v>636</v>
      </c>
      <c r="F82" s="37" t="s">
        <v>637</v>
      </c>
      <c r="G82" s="36">
        <v>6052365.38</v>
      </c>
      <c r="H82" s="36"/>
    </row>
    <row r="83" spans="1:8" ht="12.75" customHeight="1">
      <c r="A83" s="33" t="s">
        <v>638</v>
      </c>
      <c r="B83" s="37" t="s">
        <v>639</v>
      </c>
      <c r="C83" s="36">
        <v>976000</v>
      </c>
      <c r="D83" s="36">
        <v>926500</v>
      </c>
      <c r="E83" s="33" t="s">
        <v>640</v>
      </c>
      <c r="F83" s="37" t="s">
        <v>641</v>
      </c>
      <c r="G83" s="36"/>
      <c r="H83" s="36"/>
    </row>
    <row r="84" spans="1:8" ht="12.75" customHeight="1">
      <c r="A84" s="33" t="s">
        <v>642</v>
      </c>
      <c r="B84" s="37" t="s">
        <v>643</v>
      </c>
      <c r="C84" s="36"/>
      <c r="D84" s="36"/>
      <c r="E84" s="33" t="s">
        <v>644</v>
      </c>
      <c r="F84" s="37" t="s">
        <v>645</v>
      </c>
      <c r="G84" s="36">
        <v>13800</v>
      </c>
      <c r="H84" s="36"/>
    </row>
    <row r="85" spans="1:8" ht="12.75" customHeight="1">
      <c r="A85" s="33" t="s">
        <v>646</v>
      </c>
      <c r="B85" s="37" t="s">
        <v>647</v>
      </c>
      <c r="C85" s="36"/>
      <c r="D85" s="36"/>
      <c r="E85" s="33" t="s">
        <v>648</v>
      </c>
      <c r="F85" s="37" t="s">
        <v>649</v>
      </c>
      <c r="G85" s="36">
        <v>47719.52</v>
      </c>
      <c r="H85" s="36">
        <v>40650</v>
      </c>
    </row>
    <row r="86" spans="1:8" ht="12.75" customHeight="1">
      <c r="A86" s="33" t="s">
        <v>650</v>
      </c>
      <c r="B86" s="37" t="s">
        <v>651</v>
      </c>
      <c r="C86" s="36"/>
      <c r="D86" s="36"/>
      <c r="E86" s="33" t="s">
        <v>652</v>
      </c>
      <c r="F86" s="37" t="s">
        <v>653</v>
      </c>
      <c r="G86" s="36">
        <v>50000</v>
      </c>
      <c r="H86" s="36">
        <v>157611.9</v>
      </c>
    </row>
    <row r="87" spans="1:8" ht="12.75" customHeight="1">
      <c r="A87" s="33" t="s">
        <v>654</v>
      </c>
      <c r="B87" s="37" t="s">
        <v>655</v>
      </c>
      <c r="C87" s="36">
        <v>1807297</v>
      </c>
      <c r="D87" s="36">
        <v>2111243</v>
      </c>
      <c r="E87" s="33" t="s">
        <v>656</v>
      </c>
      <c r="F87" s="37" t="s">
        <v>657</v>
      </c>
      <c r="G87" s="36"/>
      <c r="H87" s="36"/>
    </row>
    <row r="88" spans="1:8" ht="12.75" customHeight="1">
      <c r="A88" s="33" t="s">
        <v>658</v>
      </c>
      <c r="B88" s="37" t="s">
        <v>659</v>
      </c>
      <c r="C88" s="36"/>
      <c r="D88" s="36"/>
      <c r="E88" s="33" t="s">
        <v>660</v>
      </c>
      <c r="F88" s="37" t="s">
        <v>661</v>
      </c>
      <c r="G88" s="36"/>
      <c r="H88" s="36"/>
    </row>
    <row r="89" spans="1:8" ht="12.75" customHeight="1">
      <c r="A89" s="33" t="s">
        <v>662</v>
      </c>
      <c r="B89" s="37" t="s">
        <v>663</v>
      </c>
      <c r="C89" s="36">
        <v>79298.84</v>
      </c>
      <c r="D89" s="36">
        <v>39891.27</v>
      </c>
      <c r="E89" s="33" t="s">
        <v>664</v>
      </c>
      <c r="F89" s="37" t="s">
        <v>665</v>
      </c>
      <c r="G89" s="36"/>
      <c r="H89" s="36"/>
    </row>
    <row r="90" spans="1:8" ht="12.75" customHeight="1">
      <c r="A90" s="33" t="s">
        <v>666</v>
      </c>
      <c r="B90" s="37" t="s">
        <v>667</v>
      </c>
      <c r="C90" s="36">
        <v>780730.62</v>
      </c>
      <c r="D90" s="36">
        <v>944364.81</v>
      </c>
      <c r="E90" s="33" t="s">
        <v>668</v>
      </c>
      <c r="F90" s="37" t="s">
        <v>669</v>
      </c>
      <c r="G90" s="36">
        <v>127576.08</v>
      </c>
      <c r="H90" s="36">
        <v>52516.85</v>
      </c>
    </row>
    <row r="91" spans="1:8" ht="12.75" customHeight="1">
      <c r="A91" s="33" t="s">
        <v>670</v>
      </c>
      <c r="B91" s="37" t="s">
        <v>671</v>
      </c>
      <c r="C91" s="36">
        <v>28070</v>
      </c>
      <c r="D91" s="36">
        <v>57760</v>
      </c>
      <c r="E91" s="33" t="s">
        <v>672</v>
      </c>
      <c r="F91" s="34" t="s">
        <v>673</v>
      </c>
      <c r="G91" s="36">
        <v>764999.73</v>
      </c>
      <c r="H91" s="36">
        <v>2140749.29</v>
      </c>
    </row>
    <row r="92" spans="1:8" ht="12.75" customHeight="1">
      <c r="A92" s="33" t="s">
        <v>674</v>
      </c>
      <c r="B92" s="37" t="s">
        <v>675</v>
      </c>
      <c r="C92" s="36">
        <v>107177.76</v>
      </c>
      <c r="D92" s="36">
        <v>107177.76</v>
      </c>
      <c r="E92" s="33" t="s">
        <v>676</v>
      </c>
      <c r="F92" s="37" t="s">
        <v>677</v>
      </c>
      <c r="G92" s="36"/>
      <c r="H92" s="36"/>
    </row>
    <row r="93" spans="1:8" ht="12.75" customHeight="1">
      <c r="A93" s="33" t="s">
        <v>678</v>
      </c>
      <c r="B93" s="37" t="s">
        <v>679</v>
      </c>
      <c r="C93" s="36">
        <v>593141.33</v>
      </c>
      <c r="D93" s="36">
        <v>612974.26</v>
      </c>
      <c r="E93" s="33" t="s">
        <v>680</v>
      </c>
      <c r="F93" s="37" t="s">
        <v>681</v>
      </c>
      <c r="G93" s="36"/>
      <c r="H93" s="36"/>
    </row>
    <row r="94" spans="1:8" ht="12.75" customHeight="1">
      <c r="A94" s="33" t="s">
        <v>682</v>
      </c>
      <c r="B94" s="37" t="s">
        <v>683</v>
      </c>
      <c r="C94" s="36">
        <v>4371723.18</v>
      </c>
      <c r="D94" s="36">
        <v>4231313.85</v>
      </c>
      <c r="E94" s="33" t="s">
        <v>684</v>
      </c>
      <c r="F94" s="37" t="s">
        <v>685</v>
      </c>
      <c r="G94" s="36">
        <v>25102.73</v>
      </c>
      <c r="H94" s="36">
        <v>1845084.29</v>
      </c>
    </row>
    <row r="95" spans="1:8" ht="12.75" customHeight="1">
      <c r="A95" s="33" t="s">
        <v>686</v>
      </c>
      <c r="B95" s="37" t="s">
        <v>687</v>
      </c>
      <c r="C95" s="36"/>
      <c r="D95" s="36">
        <v>69631.32</v>
      </c>
      <c r="E95" s="33" t="s">
        <v>688</v>
      </c>
      <c r="F95" s="37" t="s">
        <v>689</v>
      </c>
      <c r="G95" s="36"/>
      <c r="H95" s="36"/>
    </row>
    <row r="96" spans="1:8" ht="12.75" customHeight="1">
      <c r="A96" s="33" t="s">
        <v>690</v>
      </c>
      <c r="B96" s="37" t="s">
        <v>691</v>
      </c>
      <c r="C96" s="36">
        <v>145327.42</v>
      </c>
      <c r="D96" s="36">
        <v>198136</v>
      </c>
      <c r="E96" s="33" t="s">
        <v>692</v>
      </c>
      <c r="F96" s="37" t="s">
        <v>693</v>
      </c>
      <c r="G96" s="36">
        <v>400000</v>
      </c>
      <c r="H96" s="36"/>
    </row>
    <row r="97" spans="1:8" ht="12.75" customHeight="1">
      <c r="A97" s="33" t="s">
        <v>694</v>
      </c>
      <c r="B97" s="34" t="s">
        <v>695</v>
      </c>
      <c r="C97" s="36">
        <v>52103.76</v>
      </c>
      <c r="D97" s="36">
        <v>10433.16</v>
      </c>
      <c r="E97" s="33" t="s">
        <v>696</v>
      </c>
      <c r="F97" s="37" t="s">
        <v>697</v>
      </c>
      <c r="G97" s="36"/>
      <c r="H97" s="36"/>
    </row>
    <row r="98" spans="1:8" ht="12.75" customHeight="1">
      <c r="A98" s="33" t="s">
        <v>698</v>
      </c>
      <c r="B98" s="37" t="s">
        <v>699</v>
      </c>
      <c r="C98" s="36"/>
      <c r="D98" s="36"/>
      <c r="E98" s="33" t="s">
        <v>700</v>
      </c>
      <c r="F98" s="37" t="s">
        <v>701</v>
      </c>
      <c r="G98" s="36"/>
      <c r="H98" s="36"/>
    </row>
    <row r="99" spans="1:8" ht="12.75" customHeight="1">
      <c r="A99" s="33" t="s">
        <v>702</v>
      </c>
      <c r="B99" s="37" t="s">
        <v>703</v>
      </c>
      <c r="C99" s="36"/>
      <c r="D99" s="36"/>
      <c r="E99" s="33" t="s">
        <v>704</v>
      </c>
      <c r="F99" s="37" t="s">
        <v>705</v>
      </c>
      <c r="G99" s="36">
        <v>110000</v>
      </c>
      <c r="H99" s="36"/>
    </row>
    <row r="100" spans="1:8" ht="12.75" customHeight="1">
      <c r="A100" s="33" t="s">
        <v>706</v>
      </c>
      <c r="B100" s="37" t="s">
        <v>707</v>
      </c>
      <c r="C100" s="36"/>
      <c r="D100" s="36"/>
      <c r="E100" s="33" t="s">
        <v>708</v>
      </c>
      <c r="F100" s="37" t="s">
        <v>709</v>
      </c>
      <c r="G100" s="36">
        <v>229897</v>
      </c>
      <c r="H100" s="36">
        <v>295665</v>
      </c>
    </row>
    <row r="101" spans="1:8" ht="12.75" customHeight="1">
      <c r="A101" s="33" t="s">
        <v>710</v>
      </c>
      <c r="B101" s="37" t="s">
        <v>711</v>
      </c>
      <c r="C101" s="36"/>
      <c r="D101" s="36"/>
      <c r="E101" s="33" t="s">
        <v>712</v>
      </c>
      <c r="F101" s="34" t="s">
        <v>713</v>
      </c>
      <c r="G101" s="35">
        <f>41322361.54+8447052.68-33150469.88</f>
        <v>16618944.34</v>
      </c>
      <c r="H101" s="36">
        <v>18360031.04</v>
      </c>
    </row>
    <row r="102" spans="1:8" ht="12.75" customHeight="1">
      <c r="A102" s="33" t="s">
        <v>714</v>
      </c>
      <c r="B102" s="37" t="s">
        <v>715</v>
      </c>
      <c r="C102" s="36"/>
      <c r="D102" s="36"/>
      <c r="E102" s="33" t="s">
        <v>716</v>
      </c>
      <c r="F102" s="34" t="s">
        <v>717</v>
      </c>
      <c r="G102" s="36">
        <v>4046378.43</v>
      </c>
      <c r="H102" s="36">
        <v>4348325.7</v>
      </c>
    </row>
    <row r="103" spans="1:8" ht="12.75" customHeight="1">
      <c r="A103" s="33" t="s">
        <v>718</v>
      </c>
      <c r="B103" s="37" t="s">
        <v>719</v>
      </c>
      <c r="C103" s="36">
        <v>52103.76</v>
      </c>
      <c r="D103" s="36">
        <v>10433.16</v>
      </c>
      <c r="E103" s="33" t="s">
        <v>720</v>
      </c>
      <c r="F103" s="37" t="s">
        <v>721</v>
      </c>
      <c r="G103" s="36">
        <v>4046378.43</v>
      </c>
      <c r="H103" s="36">
        <v>4348325.7</v>
      </c>
    </row>
    <row r="104" spans="1:8" ht="12.75" customHeight="1">
      <c r="A104" s="33" t="s">
        <v>722</v>
      </c>
      <c r="B104" s="37" t="s">
        <v>723</v>
      </c>
      <c r="C104" s="36"/>
      <c r="D104" s="36"/>
      <c r="E104" s="33" t="s">
        <v>724</v>
      </c>
      <c r="F104" s="37" t="s">
        <v>725</v>
      </c>
      <c r="G104" s="36"/>
      <c r="H104" s="36"/>
    </row>
    <row r="105" spans="1:8" ht="12.75" customHeight="1">
      <c r="A105" s="33" t="s">
        <v>726</v>
      </c>
      <c r="B105" s="34" t="s">
        <v>727</v>
      </c>
      <c r="C105" s="36">
        <v>898042.24</v>
      </c>
      <c r="D105" s="36">
        <v>870417.83</v>
      </c>
      <c r="E105" s="33" t="s">
        <v>728</v>
      </c>
      <c r="F105" s="34" t="s">
        <v>729</v>
      </c>
      <c r="G105" s="35">
        <f>37275983.11+8447052.68-33150469.88</f>
        <v>12572565.91</v>
      </c>
      <c r="H105" s="36">
        <v>14011705.34</v>
      </c>
    </row>
    <row r="106" spans="1:8" ht="12.75" customHeight="1">
      <c r="A106" s="33" t="s">
        <v>730</v>
      </c>
      <c r="B106" s="37" t="s">
        <v>731</v>
      </c>
      <c r="C106" s="36">
        <v>898042.24</v>
      </c>
      <c r="D106" s="36">
        <v>870417.83</v>
      </c>
      <c r="E106" s="33" t="s">
        <v>732</v>
      </c>
      <c r="F106" s="37" t="s">
        <v>733</v>
      </c>
      <c r="G106" s="36">
        <v>1</v>
      </c>
      <c r="H106" s="36">
        <v>1</v>
      </c>
    </row>
    <row r="107" spans="1:8" ht="12.75" customHeight="1">
      <c r="A107" s="33" t="s">
        <v>734</v>
      </c>
      <c r="B107" s="34" t="s">
        <v>735</v>
      </c>
      <c r="C107" s="35">
        <v>33150469.88</v>
      </c>
      <c r="D107" s="36">
        <v>37561651.23</v>
      </c>
      <c r="E107" s="33" t="s">
        <v>736</v>
      </c>
      <c r="F107" s="37" t="s">
        <v>737</v>
      </c>
      <c r="G107" s="35">
        <f>37275983.11+8447052.68-33150469.88</f>
        <v>12572565.91</v>
      </c>
      <c r="H107" s="36">
        <v>14011705.34</v>
      </c>
    </row>
    <row r="108" spans="1:8" ht="12.75" customHeight="1">
      <c r="A108" s="33" t="s">
        <v>738</v>
      </c>
      <c r="B108" s="37" t="s">
        <v>739</v>
      </c>
      <c r="C108" s="36"/>
      <c r="D108" s="36">
        <v>130182.08</v>
      </c>
      <c r="E108" s="33" t="s">
        <v>740</v>
      </c>
      <c r="F108" s="37" t="s">
        <v>741</v>
      </c>
      <c r="G108" s="36"/>
      <c r="H108" s="36"/>
    </row>
    <row r="109" spans="1:8" ht="12.75" customHeight="1">
      <c r="A109" s="33" t="s">
        <v>742</v>
      </c>
      <c r="B109" s="37" t="s">
        <v>743</v>
      </c>
      <c r="C109" s="36"/>
      <c r="D109" s="36"/>
      <c r="E109" s="33" t="s">
        <v>744</v>
      </c>
      <c r="F109" s="37" t="s">
        <v>745</v>
      </c>
      <c r="G109" s="36"/>
      <c r="H109" s="36"/>
    </row>
    <row r="110" spans="1:8" ht="12.75" customHeight="1">
      <c r="A110" s="33" t="s">
        <v>746</v>
      </c>
      <c r="B110" s="37" t="s">
        <v>747</v>
      </c>
      <c r="C110" s="39"/>
      <c r="D110" s="39"/>
      <c r="E110" s="44"/>
      <c r="F110" s="45"/>
      <c r="G110" s="39"/>
      <c r="H110" s="39"/>
    </row>
    <row r="111" spans="1:8" ht="27.75" customHeight="1">
      <c r="A111" s="40" t="s">
        <v>62</v>
      </c>
      <c r="B111" s="40"/>
      <c r="C111" s="40"/>
      <c r="D111" s="40" t="s">
        <v>63</v>
      </c>
      <c r="E111" s="40"/>
      <c r="F111" s="40"/>
      <c r="G111" s="41" t="s">
        <v>748</v>
      </c>
      <c r="H111" s="41"/>
    </row>
  </sheetData>
  <sheetProtection/>
  <mergeCells count="10">
    <mergeCell ref="A3:C3"/>
    <mergeCell ref="D3:F3"/>
    <mergeCell ref="G3:H3"/>
    <mergeCell ref="A58:C58"/>
    <mergeCell ref="D58:F58"/>
    <mergeCell ref="G58:H58"/>
    <mergeCell ref="A111:C111"/>
    <mergeCell ref="D111:F111"/>
    <mergeCell ref="G111:H111"/>
    <mergeCell ref="A1:H2"/>
  </mergeCells>
  <printOptions horizontalCentered="1"/>
  <pageMargins left="0.71" right="0.71" top="0.39" bottom="0.39" header="0.31" footer="0.31"/>
  <pageSetup fitToHeight="0" horizontalDpi="600" verticalDpi="600" orientation="landscape" paperSize="8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E41"/>
  <sheetViews>
    <sheetView workbookViewId="0" topLeftCell="A1">
      <selection activeCell="C25" sqref="C25"/>
    </sheetView>
  </sheetViews>
  <sheetFormatPr defaultColWidth="9.00390625" defaultRowHeight="14.25"/>
  <cols>
    <col min="1" max="1" width="31.625" style="0" bestFit="1" customWidth="1"/>
    <col min="2" max="2" width="36.875" style="0" customWidth="1"/>
    <col min="3" max="4" width="23.625" style="0" customWidth="1"/>
    <col min="5" max="5" width="16.125" style="0" customWidth="1"/>
  </cols>
  <sheetData>
    <row r="2" spans="1:5" ht="14.25">
      <c r="A2" s="1" t="s">
        <v>749</v>
      </c>
      <c r="B2" s="2">
        <v>27569.27</v>
      </c>
      <c r="C2" s="3"/>
      <c r="D2" s="3"/>
      <c r="E2" s="3"/>
    </row>
    <row r="3" spans="1:5" ht="14.25">
      <c r="A3" s="1" t="s">
        <v>750</v>
      </c>
      <c r="B3" s="2">
        <v>7720621.65</v>
      </c>
      <c r="C3" s="1" t="s">
        <v>751</v>
      </c>
      <c r="D3" s="4" t="s">
        <v>752</v>
      </c>
      <c r="E3" s="5"/>
    </row>
    <row r="4" spans="1:5" ht="14.25">
      <c r="A4" s="1" t="s">
        <v>753</v>
      </c>
      <c r="B4" s="6">
        <v>380000000</v>
      </c>
      <c r="C4" s="3"/>
      <c r="D4" s="4" t="s">
        <v>754</v>
      </c>
      <c r="E4" s="5"/>
    </row>
    <row r="5" spans="1:5" ht="14.25">
      <c r="A5" s="3" t="s">
        <v>755</v>
      </c>
      <c r="B5" s="21">
        <v>1552101.09</v>
      </c>
      <c r="C5" s="3"/>
      <c r="D5" s="4" t="s">
        <v>756</v>
      </c>
      <c r="E5" s="7"/>
    </row>
    <row r="6" spans="1:5" ht="14.25">
      <c r="A6" s="3"/>
      <c r="B6" s="3"/>
      <c r="C6" s="3"/>
      <c r="D6" s="8" t="s">
        <v>253</v>
      </c>
      <c r="E6" s="5">
        <f>SUM(E3:E5)</f>
        <v>0</v>
      </c>
    </row>
    <row r="7" spans="1:5" ht="14.25">
      <c r="A7" s="9" t="s">
        <v>757</v>
      </c>
      <c r="B7" s="10">
        <f>SUM(B2:B6)</f>
        <v>389300292.01</v>
      </c>
      <c r="C7" s="3"/>
      <c r="D7" s="3"/>
      <c r="E7" s="3"/>
    </row>
    <row r="8" spans="1:5" ht="14.25">
      <c r="A8" s="3"/>
      <c r="B8" s="3"/>
      <c r="C8" s="3"/>
      <c r="D8" s="3"/>
      <c r="E8" s="3"/>
    </row>
    <row r="9" spans="1:5" ht="14.25">
      <c r="A9" s="3"/>
      <c r="B9" s="3"/>
      <c r="C9" s="3"/>
      <c r="D9" s="3"/>
      <c r="E9" s="11"/>
    </row>
    <row r="10" spans="1:5" ht="14.25">
      <c r="A10" s="3"/>
      <c r="B10" s="3"/>
      <c r="C10" s="3"/>
      <c r="D10" s="3"/>
      <c r="E10" s="3"/>
    </row>
    <row r="11" spans="1:5" ht="14.25">
      <c r="A11" s="3" t="s">
        <v>758</v>
      </c>
      <c r="B11" s="21">
        <v>202398.37</v>
      </c>
      <c r="C11" s="3"/>
      <c r="D11" s="3"/>
      <c r="E11" s="3"/>
    </row>
    <row r="12" spans="1:5" ht="14.25">
      <c r="A12" s="1" t="s">
        <v>759</v>
      </c>
      <c r="B12" s="21">
        <v>1268275.2200000002</v>
      </c>
      <c r="C12" s="3"/>
      <c r="D12" s="3"/>
      <c r="E12" s="3"/>
    </row>
    <row r="13" spans="1:5" ht="14.25">
      <c r="A13" s="1" t="s">
        <v>760</v>
      </c>
      <c r="B13" s="22">
        <v>39338804.13</v>
      </c>
      <c r="C13" s="3"/>
      <c r="D13" s="3"/>
      <c r="E13" s="3"/>
    </row>
    <row r="14" spans="1:5" ht="14.25">
      <c r="A14" s="1" t="s">
        <v>761</v>
      </c>
      <c r="B14" s="23">
        <v>460000000</v>
      </c>
      <c r="C14" s="3"/>
      <c r="D14" s="3"/>
      <c r="E14" s="3"/>
    </row>
    <row r="15" spans="1:5" ht="14.25">
      <c r="A15" s="1"/>
      <c r="B15" s="13"/>
      <c r="C15" s="3"/>
      <c r="D15" s="3"/>
      <c r="E15" s="3"/>
    </row>
    <row r="16" spans="1:5" ht="14.25">
      <c r="A16" s="14" t="s">
        <v>762</v>
      </c>
      <c r="B16" s="13">
        <f>SUM(B11:B14)</f>
        <v>500809477.72</v>
      </c>
      <c r="C16" s="12" t="s">
        <v>763</v>
      </c>
      <c r="D16" s="11">
        <f>E6-B16</f>
        <v>-500809477.72</v>
      </c>
      <c r="E16" s="3"/>
    </row>
    <row r="17" spans="1:5" ht="14.25">
      <c r="A17" s="3"/>
      <c r="B17" s="3"/>
      <c r="C17" s="3"/>
      <c r="D17" s="3"/>
      <c r="E17" s="3"/>
    </row>
    <row r="18" spans="1:5" ht="14.25">
      <c r="A18" s="3"/>
      <c r="B18" s="3"/>
      <c r="C18" s="3"/>
      <c r="D18" s="3"/>
      <c r="E18" s="3"/>
    </row>
    <row r="21" spans="3:4" ht="14.25">
      <c r="C21" t="s">
        <v>38</v>
      </c>
      <c r="D21" s="15">
        <v>5216</v>
      </c>
    </row>
    <row r="32" ht="15"/>
    <row r="33" spans="2:4" ht="15">
      <c r="B33" s="16">
        <v>4672469643.46</v>
      </c>
      <c r="C33">
        <v>1.5</v>
      </c>
      <c r="D33" s="15">
        <f>B33*C33/100</f>
        <v>70087044.65190001</v>
      </c>
    </row>
    <row r="34" spans="2:4" ht="14.25">
      <c r="B34" s="17">
        <v>196263760.86</v>
      </c>
      <c r="C34">
        <v>3</v>
      </c>
      <c r="D34" s="15">
        <f>B34*C34/100</f>
        <v>5887912.825800001</v>
      </c>
    </row>
    <row r="35" spans="2:4" ht="14.25">
      <c r="B35" s="17">
        <v>62028856.26</v>
      </c>
      <c r="C35">
        <v>30</v>
      </c>
      <c r="D35" s="15">
        <f>B35*C35/100</f>
        <v>18608656.878</v>
      </c>
    </row>
    <row r="36" spans="2:4" ht="14.25">
      <c r="B36" s="17">
        <v>70436365.55</v>
      </c>
      <c r="C36">
        <v>60</v>
      </c>
      <c r="D36" s="15">
        <f>B36*C36/100</f>
        <v>42261819.33</v>
      </c>
    </row>
    <row r="37" spans="2:4" ht="14.25">
      <c r="B37" s="17">
        <v>566750</v>
      </c>
      <c r="C37">
        <v>100</v>
      </c>
      <c r="D37" s="15">
        <f>B37*C37/100</f>
        <v>566750</v>
      </c>
    </row>
    <row r="38" spans="2:4" ht="15">
      <c r="B38" s="18">
        <v>5001765376.13</v>
      </c>
      <c r="D38" s="19">
        <f>SUM(D33:D37)</f>
        <v>137412183.6857</v>
      </c>
    </row>
    <row r="39" ht="15"/>
    <row r="41" ht="14.25">
      <c r="B41" s="20">
        <f>B35+B36+B37</f>
        <v>133031971.81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E41"/>
  <sheetViews>
    <sheetView workbookViewId="0" topLeftCell="A1">
      <selection activeCell="B7" sqref="B7"/>
    </sheetView>
  </sheetViews>
  <sheetFormatPr defaultColWidth="9.00390625" defaultRowHeight="14.25"/>
  <cols>
    <col min="1" max="1" width="31.625" style="0" bestFit="1" customWidth="1"/>
    <col min="2" max="2" width="36.875" style="0" customWidth="1"/>
    <col min="3" max="4" width="23.625" style="0" customWidth="1"/>
    <col min="5" max="5" width="16.125" style="0" customWidth="1"/>
  </cols>
  <sheetData>
    <row r="2" spans="1:5" ht="14.25">
      <c r="A2" s="1" t="s">
        <v>749</v>
      </c>
      <c r="B2" s="2">
        <v>75005.51</v>
      </c>
      <c r="C2" s="3"/>
      <c r="D2" s="3"/>
      <c r="E2" s="3"/>
    </row>
    <row r="3" spans="1:5" ht="14.25">
      <c r="A3" s="1" t="s">
        <v>750</v>
      </c>
      <c r="B3" s="2">
        <v>4550350.67</v>
      </c>
      <c r="C3" s="1" t="s">
        <v>751</v>
      </c>
      <c r="D3" s="4" t="s">
        <v>752</v>
      </c>
      <c r="E3" s="5"/>
    </row>
    <row r="4" spans="1:5" ht="14.25">
      <c r="A4" s="1" t="s">
        <v>753</v>
      </c>
      <c r="B4" s="6"/>
      <c r="C4" s="3"/>
      <c r="D4" s="4" t="s">
        <v>754</v>
      </c>
      <c r="E4" s="5"/>
    </row>
    <row r="5" spans="1:5" ht="14.25">
      <c r="A5" s="3" t="s">
        <v>755</v>
      </c>
      <c r="B5" s="2">
        <v>631625.06</v>
      </c>
      <c r="C5" s="3"/>
      <c r="D5" s="4" t="s">
        <v>756</v>
      </c>
      <c r="E5" s="7"/>
    </row>
    <row r="6" spans="1:5" ht="14.25">
      <c r="A6" s="3"/>
      <c r="B6" s="3"/>
      <c r="C6" s="3"/>
      <c r="D6" s="8" t="s">
        <v>253</v>
      </c>
      <c r="E6" s="5">
        <f>SUM(E3:E5)</f>
        <v>0</v>
      </c>
    </row>
    <row r="7" spans="1:5" ht="14.25">
      <c r="A7" s="9" t="s">
        <v>757</v>
      </c>
      <c r="B7" s="10">
        <f>SUM(B2:B6)</f>
        <v>5256981.24</v>
      </c>
      <c r="C7" s="3"/>
      <c r="D7" s="3"/>
      <c r="E7" s="3"/>
    </row>
    <row r="8" spans="1:5" ht="14.25">
      <c r="A8" s="3"/>
      <c r="B8" s="3"/>
      <c r="C8" s="3"/>
      <c r="D8" s="3"/>
      <c r="E8" s="3"/>
    </row>
    <row r="9" spans="1:5" ht="14.25">
      <c r="A9" s="3"/>
      <c r="B9" s="3"/>
      <c r="C9" s="3"/>
      <c r="D9" s="3"/>
      <c r="E9" s="11"/>
    </row>
    <row r="10" spans="1:5" ht="14.25">
      <c r="A10" s="3"/>
      <c r="B10" s="3"/>
      <c r="C10" s="3"/>
      <c r="D10" s="3"/>
      <c r="E10" s="3"/>
    </row>
    <row r="11" spans="1:5" ht="14.25">
      <c r="A11" s="3" t="s">
        <v>758</v>
      </c>
      <c r="B11" s="2">
        <v>822365.26</v>
      </c>
      <c r="C11" s="3"/>
      <c r="D11" s="3"/>
      <c r="E11" s="3"/>
    </row>
    <row r="12" spans="1:5" ht="14.25">
      <c r="A12" s="1" t="s">
        <v>759</v>
      </c>
      <c r="B12" s="2">
        <v>70471.59999999963</v>
      </c>
      <c r="C12" s="3"/>
      <c r="D12" s="3"/>
      <c r="E12" s="3"/>
    </row>
    <row r="13" spans="1:5" ht="14.25">
      <c r="A13" s="1" t="s">
        <v>760</v>
      </c>
      <c r="B13" s="12">
        <f>78560166.61-45141826.16-6509385.31-1282740.86</f>
        <v>25626214.280000005</v>
      </c>
      <c r="C13" s="3"/>
      <c r="D13" s="3"/>
      <c r="E13" s="3"/>
    </row>
    <row r="14" spans="1:5" ht="14.25">
      <c r="A14" s="1" t="s">
        <v>761</v>
      </c>
      <c r="B14" s="13">
        <v>60000000</v>
      </c>
      <c r="C14" s="3"/>
      <c r="D14" s="3"/>
      <c r="E14" s="3"/>
    </row>
    <row r="15" spans="1:5" ht="14.25">
      <c r="A15" s="1"/>
      <c r="B15" s="13"/>
      <c r="C15" s="3"/>
      <c r="D15" s="3"/>
      <c r="E15" s="3"/>
    </row>
    <row r="16" spans="1:5" ht="14.25">
      <c r="A16" s="14" t="s">
        <v>762</v>
      </c>
      <c r="B16" s="13">
        <f>SUM(B11:B14)</f>
        <v>86519051.14</v>
      </c>
      <c r="C16" s="12" t="s">
        <v>763</v>
      </c>
      <c r="D16" s="11">
        <f>E6-B16</f>
        <v>-86519051.14</v>
      </c>
      <c r="E16" s="3"/>
    </row>
    <row r="17" spans="1:5" ht="14.25">
      <c r="A17" s="3"/>
      <c r="B17" s="3"/>
      <c r="C17" s="3"/>
      <c r="D17" s="3"/>
      <c r="E17" s="3"/>
    </row>
    <row r="18" spans="1:5" ht="14.25">
      <c r="A18" s="3"/>
      <c r="B18" s="3"/>
      <c r="C18" s="3"/>
      <c r="D18" s="3"/>
      <c r="E18" s="3"/>
    </row>
    <row r="21" spans="3:4" ht="14.25">
      <c r="C21" t="s">
        <v>38</v>
      </c>
      <c r="D21" s="15">
        <v>284658.66</v>
      </c>
    </row>
    <row r="32" ht="15"/>
    <row r="33" spans="2:4" ht="15">
      <c r="B33" s="16">
        <v>4672469643.46</v>
      </c>
      <c r="C33">
        <v>1.5</v>
      </c>
      <c r="D33" s="15">
        <f>B33*C33/100</f>
        <v>70087044.65190001</v>
      </c>
    </row>
    <row r="34" spans="2:4" ht="14.25">
      <c r="B34" s="17">
        <v>196263760.86</v>
      </c>
      <c r="C34">
        <v>3</v>
      </c>
      <c r="D34" s="15">
        <f>B34*C34/100</f>
        <v>5887912.825800001</v>
      </c>
    </row>
    <row r="35" spans="2:4" ht="14.25">
      <c r="B35" s="17">
        <v>62028856.26</v>
      </c>
      <c r="C35">
        <v>30</v>
      </c>
      <c r="D35" s="15">
        <f>B35*C35/100</f>
        <v>18608656.878</v>
      </c>
    </row>
    <row r="36" spans="2:4" ht="14.25">
      <c r="B36" s="17">
        <v>70436365.55</v>
      </c>
      <c r="C36">
        <v>60</v>
      </c>
      <c r="D36" s="15">
        <f>B36*C36/100</f>
        <v>42261819.33</v>
      </c>
    </row>
    <row r="37" spans="2:4" ht="14.25">
      <c r="B37" s="17">
        <v>566750</v>
      </c>
      <c r="C37">
        <v>100</v>
      </c>
      <c r="D37" s="15">
        <f>B37*C37/100</f>
        <v>566750</v>
      </c>
    </row>
    <row r="38" spans="2:4" ht="15">
      <c r="B38" s="18">
        <v>5001765376.13</v>
      </c>
      <c r="D38" s="19">
        <f>SUM(D33:D37)</f>
        <v>137412183.6857</v>
      </c>
    </row>
    <row r="39" ht="15"/>
    <row r="41" ht="14.25">
      <c r="B41" s="20">
        <f>B35+B36+B37</f>
        <v>133031971.81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YILIN</dc:creator>
  <cp:keywords/>
  <dc:description/>
  <cp:lastModifiedBy>admin</cp:lastModifiedBy>
  <cp:lastPrinted>2021-01-26T05:50:09Z</cp:lastPrinted>
  <dcterms:created xsi:type="dcterms:W3CDTF">2010-06-13T00:53:38Z</dcterms:created>
  <dcterms:modified xsi:type="dcterms:W3CDTF">2022-03-20T05:12:54Z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14</vt:lpwstr>
  </property>
  <property fmtid="{D5CDD505-2E9C-101B-9397-08002B2CF9AE}" pid="5" name="I">
    <vt:lpwstr>0CA7050EE3B64A38B3D35A688FD7B250</vt:lpwstr>
  </property>
</Properties>
</file>